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O 04 - Vodovodní řa..." sheetId="2" r:id="rId2"/>
    <sheet name="02 - SO 05 - Splašková ka..." sheetId="3" r:id="rId3"/>
    <sheet name="03 - SO 06 - Přeložka sdě..." sheetId="4" r:id="rId4"/>
    <sheet name="04a - Oprava povrchů-uzna..." sheetId="5" r:id="rId5"/>
    <sheet name="04b - Oprava povrchů-neuz..." sheetId="6" r:id="rId6"/>
    <sheet name="05a - VRN - Vedlejší rozp..." sheetId="7" r:id="rId7"/>
    <sheet name="05b - VRN - Vedlejší rozp...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SO 04 - Vodovodní řa...'!$C$89:$K$555</definedName>
    <definedName name="_xlnm.Print_Area" localSheetId="1">'01 - SO 04 - Vodovodní řa...'!$C$4:$J$39,'01 - SO 04 - Vodovodní řa...'!$C$45:$J$71,'01 - SO 04 - Vodovodní řa...'!$C$77:$K$555</definedName>
    <definedName name="_xlnm.Print_Titles" localSheetId="1">'01 - SO 04 - Vodovodní řa...'!$89:$89</definedName>
    <definedName name="_xlnm._FilterDatabase" localSheetId="2" hidden="1">'02 - SO 05 - Splašková ka...'!$C$87:$K$309</definedName>
    <definedName name="_xlnm.Print_Area" localSheetId="2">'02 - SO 05 - Splašková ka...'!$C$4:$J$39,'02 - SO 05 - Splašková ka...'!$C$45:$J$69,'02 - SO 05 - Splašková ka...'!$C$75:$K$309</definedName>
    <definedName name="_xlnm.Print_Titles" localSheetId="2">'02 - SO 05 - Splašková ka...'!$87:$87</definedName>
    <definedName name="_xlnm._FilterDatabase" localSheetId="3" hidden="1">'03 - SO 06 - Přeložka sdě...'!$C$81:$K$90</definedName>
    <definedName name="_xlnm.Print_Area" localSheetId="3">'03 - SO 06 - Přeložka sdě...'!$C$4:$J$39,'03 - SO 06 - Přeložka sdě...'!$C$45:$J$63,'03 - SO 06 - Přeložka sdě...'!$C$69:$K$90</definedName>
    <definedName name="_xlnm.Print_Titles" localSheetId="3">'03 - SO 06 - Přeložka sdě...'!$81:$81</definedName>
    <definedName name="_xlnm._FilterDatabase" localSheetId="4" hidden="1">'04a - Oprava povrchů-uzna...'!$C$84:$K$262</definedName>
    <definedName name="_xlnm.Print_Area" localSheetId="4">'04a - Oprava povrchů-uzna...'!$C$4:$J$39,'04a - Oprava povrchů-uzna...'!$C$45:$J$66,'04a - Oprava povrchů-uzna...'!$C$72:$K$262</definedName>
    <definedName name="_xlnm.Print_Titles" localSheetId="4">'04a - Oprava povrchů-uzna...'!$84:$84</definedName>
    <definedName name="_xlnm._FilterDatabase" localSheetId="5" hidden="1">'04b - Oprava povrchů-neuz...'!$C$84:$K$226</definedName>
    <definedName name="_xlnm.Print_Area" localSheetId="5">'04b - Oprava povrchů-neuz...'!$C$4:$J$39,'04b - Oprava povrchů-neuz...'!$C$45:$J$66,'04b - Oprava povrchů-neuz...'!$C$72:$K$226</definedName>
    <definedName name="_xlnm.Print_Titles" localSheetId="5">'04b - Oprava povrchů-neuz...'!$84:$84</definedName>
    <definedName name="_xlnm._FilterDatabase" localSheetId="6" hidden="1">'05a - VRN - Vedlejší rozp...'!$C$85:$K$116</definedName>
    <definedName name="_xlnm.Print_Area" localSheetId="6">'05a - VRN - Vedlejší rozp...'!$C$4:$J$39,'05a - VRN - Vedlejší rozp...'!$C$45:$J$67,'05a - VRN - Vedlejší rozp...'!$C$73:$K$116</definedName>
    <definedName name="_xlnm.Print_Titles" localSheetId="6">'05a - VRN - Vedlejší rozp...'!$85:$85</definedName>
    <definedName name="_xlnm._FilterDatabase" localSheetId="7" hidden="1">'05b - VRN - Vedlejší rozp...'!$C$85:$K$116</definedName>
    <definedName name="_xlnm.Print_Area" localSheetId="7">'05b - VRN - Vedlejší rozp...'!$C$4:$J$39,'05b - VRN - Vedlejší rozp...'!$C$45:$J$67,'05b - VRN - Vedlejší rozp...'!$C$73:$K$116</definedName>
    <definedName name="_xlnm.Print_Titles" localSheetId="7">'05b - VRN - Vedlejší rozp...'!$85:$85</definedName>
    <definedName name="_xlnm.Print_Area" localSheetId="8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116"/>
  <c r="BH116"/>
  <c r="BG116"/>
  <c r="BF116"/>
  <c r="T116"/>
  <c r="T115"/>
  <c r="R116"/>
  <c r="R115"/>
  <c r="P116"/>
  <c r="P115"/>
  <c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T107"/>
  <c r="R108"/>
  <c r="R107"/>
  <c r="P108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7" r="J37"/>
  <c r="J36"/>
  <c i="1" r="AY60"/>
  <c i="7" r="J35"/>
  <c i="1" r="AX60"/>
  <c i="7" r="BI116"/>
  <c r="BH116"/>
  <c r="BG116"/>
  <c r="BF116"/>
  <c r="T116"/>
  <c r="T115"/>
  <c r="R116"/>
  <c r="R115"/>
  <c r="P116"/>
  <c r="P115"/>
  <c r="BI113"/>
  <c r="BH113"/>
  <c r="BG113"/>
  <c r="BF113"/>
  <c r="T113"/>
  <c r="T112"/>
  <c r="R113"/>
  <c r="R112"/>
  <c r="P113"/>
  <c r="P112"/>
  <c r="BI111"/>
  <c r="BH111"/>
  <c r="BG111"/>
  <c r="BF111"/>
  <c r="T111"/>
  <c r="R111"/>
  <c r="P111"/>
  <c r="BI110"/>
  <c r="BH110"/>
  <c r="BG110"/>
  <c r="BF110"/>
  <c r="T110"/>
  <c r="R110"/>
  <c r="P110"/>
  <c r="BI108"/>
  <c r="BH108"/>
  <c r="BG108"/>
  <c r="BF108"/>
  <c r="T108"/>
  <c r="T107"/>
  <c r="R108"/>
  <c r="R107"/>
  <c r="P108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6" r="J37"/>
  <c r="J36"/>
  <c i="1" r="AY59"/>
  <c i="6" r="J35"/>
  <c i="1" r="AX59"/>
  <c i="6" r="BI225"/>
  <c r="BH225"/>
  <c r="BG225"/>
  <c r="BF225"/>
  <c r="T225"/>
  <c r="T224"/>
  <c r="R225"/>
  <c r="R224"/>
  <c r="P225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8"/>
  <c r="BH198"/>
  <c r="BG198"/>
  <c r="BF198"/>
  <c r="T198"/>
  <c r="R198"/>
  <c r="P198"/>
  <c r="BI194"/>
  <c r="BH194"/>
  <c r="BG194"/>
  <c r="BF194"/>
  <c r="T194"/>
  <c r="R194"/>
  <c r="P194"/>
  <c r="BI189"/>
  <c r="BH189"/>
  <c r="BG189"/>
  <c r="BF189"/>
  <c r="T189"/>
  <c r="R189"/>
  <c r="P189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9"/>
  <c r="BH149"/>
  <c r="BG149"/>
  <c r="BF149"/>
  <c r="T149"/>
  <c r="R149"/>
  <c r="P149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48"/>
  <c i="5" r="J37"/>
  <c r="J36"/>
  <c i="1" r="AY58"/>
  <c i="5" r="J35"/>
  <c i="1" r="AX58"/>
  <c i="5" r="BI261"/>
  <c r="BH261"/>
  <c r="BG261"/>
  <c r="BF261"/>
  <c r="T261"/>
  <c r="T260"/>
  <c r="R261"/>
  <c r="R260"/>
  <c r="P261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4"/>
  <c r="BH224"/>
  <c r="BG224"/>
  <c r="BF224"/>
  <c r="T224"/>
  <c r="R224"/>
  <c r="P224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3"/>
  <c r="BH213"/>
  <c r="BG213"/>
  <c r="BF213"/>
  <c r="T213"/>
  <c r="R213"/>
  <c r="P213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8"/>
  <c r="BH138"/>
  <c r="BG138"/>
  <c r="BF138"/>
  <c r="T138"/>
  <c r="R138"/>
  <c r="P138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75"/>
  <c i="4" r="J37"/>
  <c r="J36"/>
  <c i="1" r="AY57"/>
  <c i="4" r="J35"/>
  <c i="1" r="AX57"/>
  <c i="4" r="BI89"/>
  <c r="BH89"/>
  <c r="BG89"/>
  <c r="BF89"/>
  <c r="T89"/>
  <c r="T88"/>
  <c r="T87"/>
  <c r="R89"/>
  <c r="R88"/>
  <c r="R87"/>
  <c r="P89"/>
  <c r="P88"/>
  <c r="P87"/>
  <c r="BI84"/>
  <c r="BH84"/>
  <c r="BG84"/>
  <c r="BF84"/>
  <c r="T84"/>
  <c r="T83"/>
  <c r="R84"/>
  <c r="R83"/>
  <c r="P84"/>
  <c r="P83"/>
  <c r="P82"/>
  <c i="1" r="AU57"/>
  <c i="4" r="J79"/>
  <c r="J78"/>
  <c r="F78"/>
  <c r="F76"/>
  <c r="E74"/>
  <c r="J55"/>
  <c r="J54"/>
  <c r="F54"/>
  <c r="F52"/>
  <c r="E50"/>
  <c r="J18"/>
  <c r="E18"/>
  <c r="F79"/>
  <c r="J17"/>
  <c r="J12"/>
  <c r="J52"/>
  <c r="E7"/>
  <c r="E48"/>
  <c i="3" r="J37"/>
  <c r="J36"/>
  <c i="1" r="AY56"/>
  <c i="3" r="J35"/>
  <c i="1" r="AX56"/>
  <c i="3" r="BI308"/>
  <c r="BH308"/>
  <c r="BG308"/>
  <c r="BF308"/>
  <c r="T308"/>
  <c r="T307"/>
  <c r="R308"/>
  <c r="R307"/>
  <c r="P308"/>
  <c r="P307"/>
  <c r="BI304"/>
  <c r="BH304"/>
  <c r="BG304"/>
  <c r="BF304"/>
  <c r="T304"/>
  <c r="R304"/>
  <c r="P304"/>
  <c r="BI301"/>
  <c r="BH301"/>
  <c r="BG301"/>
  <c r="BF301"/>
  <c r="T301"/>
  <c r="R301"/>
  <c r="P301"/>
  <c r="BI296"/>
  <c r="BH296"/>
  <c r="BG296"/>
  <c r="BF296"/>
  <c r="T296"/>
  <c r="R296"/>
  <c r="P296"/>
  <c r="BI293"/>
  <c r="BH293"/>
  <c r="BG293"/>
  <c r="BF293"/>
  <c r="T293"/>
  <c r="T292"/>
  <c r="R293"/>
  <c r="R292"/>
  <c r="P293"/>
  <c r="P292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69"/>
  <c r="BH269"/>
  <c r="BG269"/>
  <c r="BF269"/>
  <c r="T269"/>
  <c r="R269"/>
  <c r="P269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6"/>
  <c r="BH226"/>
  <c r="BG226"/>
  <c r="BF226"/>
  <c r="T226"/>
  <c r="R226"/>
  <c r="P226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T211"/>
  <c r="R212"/>
  <c r="R211"/>
  <c r="P212"/>
  <c r="P211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48"/>
  <c r="BH148"/>
  <c r="BG148"/>
  <c r="BF148"/>
  <c r="T148"/>
  <c r="R148"/>
  <c r="P148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R121"/>
  <c r="P121"/>
  <c r="BI109"/>
  <c r="BH109"/>
  <c r="BG109"/>
  <c r="BF109"/>
  <c r="T109"/>
  <c r="R109"/>
  <c r="P10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2" r="J37"/>
  <c r="J36"/>
  <c i="1" r="AY55"/>
  <c i="2" r="J35"/>
  <c i="1" r="AX55"/>
  <c i="2" r="BI554"/>
  <c r="BH554"/>
  <c r="BG554"/>
  <c r="BF554"/>
  <c r="T554"/>
  <c r="T553"/>
  <c r="R554"/>
  <c r="R553"/>
  <c r="P554"/>
  <c r="P553"/>
  <c r="BI550"/>
  <c r="BH550"/>
  <c r="BG550"/>
  <c r="BF550"/>
  <c r="T550"/>
  <c r="R550"/>
  <c r="P550"/>
  <c r="BI547"/>
  <c r="BH547"/>
  <c r="BG547"/>
  <c r="BF547"/>
  <c r="T547"/>
  <c r="R547"/>
  <c r="P547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5"/>
  <c r="BH535"/>
  <c r="BG535"/>
  <c r="BF535"/>
  <c r="T535"/>
  <c r="R535"/>
  <c r="P535"/>
  <c r="BI533"/>
  <c r="BH533"/>
  <c r="BG533"/>
  <c r="BF533"/>
  <c r="T533"/>
  <c r="R533"/>
  <c r="P533"/>
  <c r="BI532"/>
  <c r="BH532"/>
  <c r="BG532"/>
  <c r="BF532"/>
  <c r="T532"/>
  <c r="R532"/>
  <c r="P532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16"/>
  <c r="BH516"/>
  <c r="BG516"/>
  <c r="BF516"/>
  <c r="T516"/>
  <c r="R516"/>
  <c r="P516"/>
  <c r="BI508"/>
  <c r="BH508"/>
  <c r="BG508"/>
  <c r="BF508"/>
  <c r="T508"/>
  <c r="R508"/>
  <c r="P508"/>
  <c r="BI506"/>
  <c r="BH506"/>
  <c r="BG506"/>
  <c r="BF506"/>
  <c r="T506"/>
  <c r="R506"/>
  <c r="P506"/>
  <c r="BI505"/>
  <c r="BH505"/>
  <c r="BG505"/>
  <c r="BF505"/>
  <c r="T505"/>
  <c r="R505"/>
  <c r="P505"/>
  <c r="BI504"/>
  <c r="BH504"/>
  <c r="BG504"/>
  <c r="BF504"/>
  <c r="T504"/>
  <c r="R504"/>
  <c r="P504"/>
  <c r="BI502"/>
  <c r="BH502"/>
  <c r="BG502"/>
  <c r="BF502"/>
  <c r="T502"/>
  <c r="R502"/>
  <c r="P502"/>
  <c r="BI501"/>
  <c r="BH501"/>
  <c r="BG501"/>
  <c r="BF501"/>
  <c r="T501"/>
  <c r="R501"/>
  <c r="P501"/>
  <c r="BI499"/>
  <c r="BH499"/>
  <c r="BG499"/>
  <c r="BF499"/>
  <c r="T499"/>
  <c r="R499"/>
  <c r="P499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89"/>
  <c r="BH489"/>
  <c r="BG489"/>
  <c r="BF489"/>
  <c r="T489"/>
  <c r="R489"/>
  <c r="P489"/>
  <c r="BI486"/>
  <c r="BH486"/>
  <c r="BG486"/>
  <c r="BF486"/>
  <c r="T486"/>
  <c r="R486"/>
  <c r="P486"/>
  <c r="BI480"/>
  <c r="BH480"/>
  <c r="BG480"/>
  <c r="BF480"/>
  <c r="T480"/>
  <c r="R480"/>
  <c r="P480"/>
  <c r="BI479"/>
  <c r="BH479"/>
  <c r="BG479"/>
  <c r="BF479"/>
  <c r="T479"/>
  <c r="R479"/>
  <c r="P479"/>
  <c r="BI477"/>
  <c r="BH477"/>
  <c r="BG477"/>
  <c r="BF477"/>
  <c r="T477"/>
  <c r="R477"/>
  <c r="P477"/>
  <c r="BI476"/>
  <c r="BH476"/>
  <c r="BG476"/>
  <c r="BF476"/>
  <c r="T476"/>
  <c r="R476"/>
  <c r="P476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42"/>
  <c r="BH442"/>
  <c r="BG442"/>
  <c r="BF442"/>
  <c r="T442"/>
  <c r="R442"/>
  <c r="P442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8"/>
  <c r="BH418"/>
  <c r="BG418"/>
  <c r="BF418"/>
  <c r="T418"/>
  <c r="R418"/>
  <c r="P418"/>
  <c r="BI417"/>
  <c r="BH417"/>
  <c r="BG417"/>
  <c r="BF417"/>
  <c r="T417"/>
  <c r="R417"/>
  <c r="P417"/>
  <c r="BI415"/>
  <c r="BH415"/>
  <c r="BG415"/>
  <c r="BF415"/>
  <c r="T415"/>
  <c r="R415"/>
  <c r="P415"/>
  <c r="BI414"/>
  <c r="BH414"/>
  <c r="BG414"/>
  <c r="BF414"/>
  <c r="T414"/>
  <c r="R414"/>
  <c r="P414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3"/>
  <c r="BH403"/>
  <c r="BG403"/>
  <c r="BF403"/>
  <c r="T403"/>
  <c r="R403"/>
  <c r="P403"/>
  <c r="BI402"/>
  <c r="BH402"/>
  <c r="BG402"/>
  <c r="BF402"/>
  <c r="T402"/>
  <c r="R402"/>
  <c r="P402"/>
  <c r="BI396"/>
  <c r="BH396"/>
  <c r="BG396"/>
  <c r="BF396"/>
  <c r="T396"/>
  <c r="R396"/>
  <c r="P396"/>
  <c r="BI394"/>
  <c r="BH394"/>
  <c r="BG394"/>
  <c r="BF394"/>
  <c r="T394"/>
  <c r="R394"/>
  <c r="P394"/>
  <c r="BI393"/>
  <c r="BH393"/>
  <c r="BG393"/>
  <c r="BF393"/>
  <c r="T393"/>
  <c r="R393"/>
  <c r="P393"/>
  <c r="BI387"/>
  <c r="BH387"/>
  <c r="BG387"/>
  <c r="BF387"/>
  <c r="T387"/>
  <c r="R387"/>
  <c r="P387"/>
  <c r="BI385"/>
  <c r="BH385"/>
  <c r="BG385"/>
  <c r="BF385"/>
  <c r="T385"/>
  <c r="R385"/>
  <c r="P385"/>
  <c r="BI384"/>
  <c r="BH384"/>
  <c r="BG384"/>
  <c r="BF384"/>
  <c r="T384"/>
  <c r="R384"/>
  <c r="P384"/>
  <c r="BI378"/>
  <c r="BH378"/>
  <c r="BG378"/>
  <c r="BF378"/>
  <c r="T378"/>
  <c r="R378"/>
  <c r="P378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0"/>
  <c r="BH370"/>
  <c r="BG370"/>
  <c r="BF370"/>
  <c r="T370"/>
  <c r="R370"/>
  <c r="P370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R351"/>
  <c r="P351"/>
  <c r="BI338"/>
  <c r="BH338"/>
  <c r="BG338"/>
  <c r="BF338"/>
  <c r="T338"/>
  <c r="R338"/>
  <c r="P338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4"/>
  <c r="BH314"/>
  <c r="BG314"/>
  <c r="BF314"/>
  <c r="T314"/>
  <c r="R314"/>
  <c r="P314"/>
  <c r="BI310"/>
  <c r="BH310"/>
  <c r="BG310"/>
  <c r="BF310"/>
  <c r="T310"/>
  <c r="T300"/>
  <c r="R310"/>
  <c r="R300"/>
  <c r="P310"/>
  <c r="P300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55"/>
  <c r="BH255"/>
  <c r="BG255"/>
  <c r="BF255"/>
  <c r="T255"/>
  <c r="R255"/>
  <c r="P255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08"/>
  <c r="BH208"/>
  <c r="BG208"/>
  <c r="BF208"/>
  <c r="T208"/>
  <c r="R208"/>
  <c r="P208"/>
  <c r="BI186"/>
  <c r="BH186"/>
  <c r="BG186"/>
  <c r="BF186"/>
  <c r="T186"/>
  <c r="R186"/>
  <c r="P186"/>
  <c r="BI179"/>
  <c r="BH179"/>
  <c r="BG179"/>
  <c r="BF179"/>
  <c r="T179"/>
  <c r="R179"/>
  <c r="P179"/>
  <c r="BI174"/>
  <c r="BH174"/>
  <c r="BG174"/>
  <c r="BF174"/>
  <c r="T174"/>
  <c r="R174"/>
  <c r="P174"/>
  <c r="BI172"/>
  <c r="BH172"/>
  <c r="BG172"/>
  <c r="BF172"/>
  <c r="T172"/>
  <c r="R172"/>
  <c r="P172"/>
  <c r="BI163"/>
  <c r="BH163"/>
  <c r="BG163"/>
  <c r="BF163"/>
  <c r="T163"/>
  <c r="R163"/>
  <c r="P163"/>
  <c r="BI162"/>
  <c r="BH162"/>
  <c r="BG162"/>
  <c r="BF162"/>
  <c r="T162"/>
  <c r="R162"/>
  <c r="P162"/>
  <c r="BI157"/>
  <c r="BH157"/>
  <c r="BG157"/>
  <c r="BF157"/>
  <c r="T157"/>
  <c r="R157"/>
  <c r="P157"/>
  <c r="BI138"/>
  <c r="BH138"/>
  <c r="BG138"/>
  <c r="BF138"/>
  <c r="T138"/>
  <c r="R138"/>
  <c r="P138"/>
  <c r="BI119"/>
  <c r="BH119"/>
  <c r="BG119"/>
  <c r="BF119"/>
  <c r="T119"/>
  <c r="R119"/>
  <c r="P119"/>
  <c r="BI111"/>
  <c r="BH111"/>
  <c r="BG111"/>
  <c r="BF111"/>
  <c r="T111"/>
  <c r="R111"/>
  <c r="P111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52"/>
  <c r="E7"/>
  <c r="E80"/>
  <c i="1" r="L50"/>
  <c r="AM50"/>
  <c r="AM49"/>
  <c r="L49"/>
  <c r="AM47"/>
  <c r="L47"/>
  <c r="L45"/>
  <c r="L44"/>
  <c i="8" r="BK105"/>
  <c i="7" r="J96"/>
  <c i="6" r="J164"/>
  <c r="BK107"/>
  <c i="5" r="BK248"/>
  <c i="3" r="BK277"/>
  <c r="BK167"/>
  <c i="8" r="BK106"/>
  <c i="7" r="J113"/>
  <c r="J98"/>
  <c i="6" r="BK221"/>
  <c i="5" r="J261"/>
  <c r="BK160"/>
  <c i="3" r="BK263"/>
  <c r="BK178"/>
  <c i="2" r="BK532"/>
  <c r="J496"/>
  <c r="BK442"/>
  <c r="BK427"/>
  <c r="BK402"/>
  <c r="BK355"/>
  <c r="BK162"/>
  <c i="8" r="J104"/>
  <c i="4" r="J89"/>
  <c i="3" r="J283"/>
  <c r="J208"/>
  <c i="2" r="BK527"/>
  <c r="J458"/>
  <c r="J438"/>
  <c r="BK409"/>
  <c r="BK351"/>
  <c r="J174"/>
  <c i="8" r="BK98"/>
  <c r="BK100"/>
  <c i="6" r="BK198"/>
  <c i="5" r="BK187"/>
  <c i="3" r="BK308"/>
  <c r="J264"/>
  <c r="J203"/>
  <c r="J130"/>
  <c i="2" r="BK479"/>
  <c r="BK454"/>
  <c r="BK429"/>
  <c r="J411"/>
  <c r="J358"/>
  <c r="BK284"/>
  <c r="J103"/>
  <c i="7" r="BK90"/>
  <c i="6" r="J182"/>
  <c r="BK121"/>
  <c i="5" r="J238"/>
  <c r="BK156"/>
  <c r="J128"/>
  <c i="3" r="BK235"/>
  <c i="2" r="BK554"/>
  <c r="J486"/>
  <c r="J454"/>
  <c r="BK410"/>
  <c r="J374"/>
  <c i="8" r="BK99"/>
  <c i="7" r="J99"/>
  <c i="6" r="BK194"/>
  <c r="BK111"/>
  <c i="5" r="J224"/>
  <c r="J146"/>
  <c r="BK103"/>
  <c i="3" r="J170"/>
  <c i="2" r="J554"/>
  <c r="BK472"/>
  <c r="BK462"/>
  <c r="J412"/>
  <c r="J186"/>
  <c i="7" r="J105"/>
  <c i="6" r="J154"/>
  <c i="5" r="BK233"/>
  <c r="BK175"/>
  <c i="3" r="J281"/>
  <c i="2" r="BK533"/>
  <c r="BK477"/>
  <c r="J446"/>
  <c r="BK418"/>
  <c r="J402"/>
  <c r="J327"/>
  <c r="BK157"/>
  <c i="8" r="J113"/>
  <c i="7" r="J104"/>
  <c i="6" r="J175"/>
  <c r="BK135"/>
  <c i="5" r="BK117"/>
  <c i="3" r="J284"/>
  <c r="BK226"/>
  <c r="BK148"/>
  <c i="8" r="BK92"/>
  <c i="7" r="BK101"/>
  <c i="6" r="BK172"/>
  <c r="J133"/>
  <c i="5" r="BK218"/>
  <c r="J88"/>
  <c i="3" r="J221"/>
  <c r="J175"/>
  <c i="2" r="J501"/>
  <c r="BK461"/>
  <c r="BK438"/>
  <c r="BK414"/>
  <c r="J394"/>
  <c r="BK282"/>
  <c i="8" r="J96"/>
  <c i="5" r="J182"/>
  <c i="3" r="J308"/>
  <c r="BK242"/>
  <c r="BK161"/>
  <c i="2" r="BK486"/>
  <c r="BK432"/>
  <c r="J403"/>
  <c r="J321"/>
  <c r="BK138"/>
  <c i="8" r="BK110"/>
  <c i="6" r="J111"/>
  <c i="5" r="BK190"/>
  <c r="J103"/>
  <c i="3" r="BK275"/>
  <c r="J235"/>
  <c i="2" r="J533"/>
  <c r="J464"/>
  <c r="J432"/>
  <c r="BK374"/>
  <c r="BK299"/>
  <c r="BK101"/>
  <c i="7" r="J94"/>
  <c i="6" r="BK149"/>
  <c r="J98"/>
  <c i="5" r="J150"/>
  <c r="BK98"/>
  <c i="3" r="J238"/>
  <c r="BK109"/>
  <c i="2" r="BK505"/>
  <c r="J480"/>
  <c r="BK453"/>
  <c r="J420"/>
  <c r="J172"/>
  <c i="7" r="BK104"/>
  <c i="6" r="J221"/>
  <c r="BK154"/>
  <c r="BK88"/>
  <c i="5" r="J165"/>
  <c r="J117"/>
  <c i="3" r="J262"/>
  <c r="BK230"/>
  <c r="J148"/>
  <c i="2" r="J537"/>
  <c r="J479"/>
  <c r="J465"/>
  <c r="BK373"/>
  <c r="BK315"/>
  <c r="J232"/>
  <c r="BK119"/>
  <c i="6" r="J189"/>
  <c r="J117"/>
  <c i="3" r="BK286"/>
  <c r="J226"/>
  <c r="J137"/>
  <c i="2" r="BK535"/>
  <c r="J494"/>
  <c r="BK464"/>
  <c r="J427"/>
  <c r="BK310"/>
  <c r="BK238"/>
  <c r="J95"/>
  <c i="7" r="J116"/>
  <c r="BK98"/>
  <c i="6" r="J172"/>
  <c r="BK114"/>
  <c i="5" r="J257"/>
  <c r="BK213"/>
  <c i="3" r="J234"/>
  <c r="J210"/>
  <c i="8" r="J111"/>
  <c i="7" r="BK103"/>
  <c r="BK89"/>
  <c i="6" r="BK212"/>
  <c i="5" r="J190"/>
  <c i="4" r="BK84"/>
  <c i="3" r="BK217"/>
  <c i="2" r="BK550"/>
  <c r="J505"/>
  <c r="J469"/>
  <c r="BK376"/>
  <c r="J235"/>
  <c i="8" r="J108"/>
  <c i="5" r="J187"/>
  <c r="J98"/>
  <c i="3" r="BK269"/>
  <c r="BK91"/>
  <c i="2" r="BK474"/>
  <c r="J444"/>
  <c r="J421"/>
  <c r="BK394"/>
  <c r="BK324"/>
  <c r="J99"/>
  <c i="8" r="J90"/>
  <c i="7" r="J111"/>
  <c i="6" r="J168"/>
  <c i="5" r="J254"/>
  <c r="J107"/>
  <c i="3" r="J242"/>
  <c r="J178"/>
  <c i="2" r="J529"/>
  <c r="BK465"/>
  <c r="BK450"/>
  <c r="J406"/>
  <c r="BK314"/>
  <c r="J249"/>
  <c i="8" r="BK113"/>
  <c i="7" r="BK99"/>
  <c i="6" r="BK189"/>
  <c i="5" r="BK241"/>
  <c r="J201"/>
  <c r="J91"/>
  <c i="3" r="BK281"/>
  <c r="J201"/>
  <c i="2" r="BK542"/>
  <c r="J445"/>
  <c r="J418"/>
  <c r="J378"/>
  <c r="BK208"/>
  <c i="7" r="J101"/>
  <c i="5" r="J170"/>
  <c r="BK120"/>
  <c i="3" r="BK287"/>
  <c r="J251"/>
  <c r="BK203"/>
  <c r="BK164"/>
  <c i="2" r="BK499"/>
  <c r="J450"/>
  <c r="BK417"/>
  <c r="BK378"/>
  <c r="J246"/>
  <c r="J157"/>
  <c i="5" r="J251"/>
  <c r="J132"/>
  <c i="3" r="BK293"/>
  <c r="BK264"/>
  <c r="J161"/>
  <c i="2" r="BK525"/>
  <c r="BK458"/>
  <c r="J428"/>
  <c r="BK412"/>
  <c r="BK387"/>
  <c r="J317"/>
  <c r="J255"/>
  <c i="7" r="BK94"/>
  <c i="6" r="J159"/>
  <c r="J91"/>
  <c i="5" r="BK216"/>
  <c r="BK201"/>
  <c r="J160"/>
  <c r="J120"/>
  <c i="3" r="J199"/>
  <c i="2" r="BK547"/>
  <c i="7" r="BK108"/>
  <c r="J90"/>
  <c i="6" r="BK215"/>
  <c i="5" r="BK257"/>
  <c r="J138"/>
  <c i="3" r="BK256"/>
  <c r="J164"/>
  <c i="2" r="J527"/>
  <c r="BK470"/>
  <c r="BK425"/>
  <c r="J393"/>
  <c r="J297"/>
  <c r="BK95"/>
  <c i="8" r="J100"/>
  <c i="5" r="J185"/>
  <c i="3" r="J290"/>
  <c r="J237"/>
  <c i="2" r="J550"/>
  <c r="J470"/>
  <c r="BK446"/>
  <c r="J415"/>
  <c r="BK232"/>
  <c i="8" r="BK101"/>
  <c i="7" r="J110"/>
  <c i="6" r="BK140"/>
  <c r="BK98"/>
  <c i="5" r="J198"/>
  <c i="3" r="BK279"/>
  <c r="J263"/>
  <c r="BK199"/>
  <c i="2" r="J532"/>
  <c r="BK473"/>
  <c r="BK428"/>
  <c r="J396"/>
  <c r="J282"/>
  <c r="J111"/>
  <c i="8" r="BK90"/>
  <c i="6" r="J114"/>
  <c i="5" r="J213"/>
  <c r="BK132"/>
  <c i="3" r="BK291"/>
  <c r="BK221"/>
  <c r="J93"/>
  <c i="2" r="BK456"/>
  <c r="J425"/>
  <c r="BK406"/>
  <c r="BK246"/>
  <c r="J138"/>
  <c i="7" r="J103"/>
  <c i="6" r="BK129"/>
  <c i="5" r="J230"/>
  <c r="J124"/>
  <c r="BK91"/>
  <c i="3" r="J286"/>
  <c r="J247"/>
  <c i="2" r="J525"/>
  <c r="J466"/>
  <c r="J437"/>
  <c r="J387"/>
  <c r="BK338"/>
  <c r="J301"/>
  <c i="6" r="J180"/>
  <c i="5" r="BK254"/>
  <c r="BK128"/>
  <c i="3" r="BK288"/>
  <c r="BK247"/>
  <c r="BK130"/>
  <c i="2" r="BK496"/>
  <c r="J462"/>
  <c r="BK422"/>
  <c r="BK405"/>
  <c r="J355"/>
  <c r="BK235"/>
  <c i="8" r="J98"/>
  <c i="7" r="BK105"/>
  <c i="6" r="J194"/>
  <c r="BK144"/>
  <c i="5" r="BK195"/>
  <c r="BK124"/>
  <c r="BK114"/>
  <c i="3" r="J287"/>
  <c r="J256"/>
  <c r="BK95"/>
  <c i="7" r="BK116"/>
  <c r="BK92"/>
  <c i="6" r="BK218"/>
  <c r="J149"/>
  <c r="BK103"/>
  <c i="5" r="BK143"/>
  <c i="3" r="BK237"/>
  <c r="J125"/>
  <c i="2" r="BK516"/>
  <c r="J473"/>
  <c r="J453"/>
  <c r="J439"/>
  <c r="J315"/>
  <c i="8" r="J116"/>
  <c i="5" r="J248"/>
  <c r="J110"/>
  <c i="3" r="BK304"/>
  <c r="BK266"/>
  <c i="2" r="J468"/>
  <c r="BK443"/>
  <c r="BK420"/>
  <c r="J376"/>
  <c r="BK255"/>
  <c r="J97"/>
  <c i="7" r="BK110"/>
  <c i="6" r="BK180"/>
  <c i="5" r="BK245"/>
  <c r="BK165"/>
  <c i="3" r="BK283"/>
  <c r="J167"/>
  <c i="2" r="BK504"/>
  <c r="J461"/>
  <c r="BK439"/>
  <c r="J426"/>
  <c r="J373"/>
  <c r="BK163"/>
  <c i="8" r="J103"/>
  <c i="7" r="J89"/>
  <c i="6" r="BK177"/>
  <c r="J107"/>
  <c i="5" r="J233"/>
  <c r="BK138"/>
  <c i="3" r="BK234"/>
  <c r="J95"/>
  <c i="2" r="J498"/>
  <c r="J477"/>
  <c r="BK435"/>
  <c r="J375"/>
  <c i="8" r="J94"/>
  <c i="7" r="BK96"/>
  <c i="6" r="BK182"/>
  <c r="J103"/>
  <c i="5" r="BK178"/>
  <c r="BK110"/>
  <c i="3" r="J266"/>
  <c r="BK233"/>
  <c r="J184"/>
  <c r="J91"/>
  <c i="2" r="BK476"/>
  <c r="BK445"/>
  <c r="J310"/>
  <c r="BK174"/>
  <c i="6" r="J212"/>
  <c r="J135"/>
  <c i="5" r="J218"/>
  <c r="J114"/>
  <c i="3" r="BK175"/>
  <c i="2" r="J547"/>
  <c r="BK502"/>
  <c r="J474"/>
  <c r="J442"/>
  <c r="J417"/>
  <c r="J284"/>
  <c r="BK111"/>
  <c r="J452"/>
  <c r="J407"/>
  <c r="J351"/>
  <c r="J93"/>
  <c i="8" r="J92"/>
  <c i="5" r="BK170"/>
  <c i="3" r="J278"/>
  <c r="J230"/>
  <c i="2" r="J499"/>
  <c r="J456"/>
  <c r="J433"/>
  <c r="J414"/>
  <c i="8" r="BK111"/>
  <c r="BK104"/>
  <c i="6" r="J218"/>
  <c r="BK117"/>
  <c i="5" r="BK224"/>
  <c i="3" r="J277"/>
  <c r="J233"/>
  <c r="BK170"/>
  <c i="2" r="BK537"/>
  <c r="BK489"/>
  <c r="J440"/>
  <c r="BK384"/>
  <c r="BK301"/>
  <c r="BK179"/>
  <c i="8" r="BK94"/>
  <c i="6" r="J198"/>
  <c r="J140"/>
  <c i="5" r="J216"/>
  <c r="J136"/>
  <c i="3" r="J301"/>
  <c r="BK262"/>
  <c r="BK125"/>
  <c i="2" r="J539"/>
  <c r="J443"/>
  <c r="J385"/>
  <c r="BK286"/>
  <c i="1" r="AS54"/>
  <c i="3" r="BK290"/>
  <c r="BK280"/>
  <c r="BK232"/>
  <c r="BK137"/>
  <c i="2" r="BK529"/>
  <c r="BK440"/>
  <c r="BK393"/>
  <c r="J324"/>
  <c r="BK249"/>
  <c r="J179"/>
  <c i="6" r="BK207"/>
  <c i="5" r="BK214"/>
  <c r="BK88"/>
  <c i="3" r="J275"/>
  <c r="BK212"/>
  <c r="J97"/>
  <c i="2" r="J516"/>
  <c r="BK437"/>
  <c r="J409"/>
  <c r="BK375"/>
  <c r="J286"/>
  <c r="BK186"/>
  <c i="8" r="J99"/>
  <c i="7" r="J92"/>
  <c i="6" r="J88"/>
  <c i="5" r="J214"/>
  <c r="BK182"/>
  <c r="J143"/>
  <c i="3" r="J304"/>
  <c r="J280"/>
  <c r="BK181"/>
  <c i="8" r="BK116"/>
  <c r="BK89"/>
  <c i="7" r="J100"/>
  <c i="6" r="J225"/>
  <c r="J207"/>
  <c i="5" r="J175"/>
  <c i="3" r="BK210"/>
  <c r="BK97"/>
  <c i="2" r="J506"/>
  <c r="J457"/>
  <c r="BK370"/>
  <c r="BK252"/>
  <c i="8" r="J110"/>
  <c i="7" r="J108"/>
  <c i="5" r="J178"/>
  <c i="3" r="J296"/>
  <c r="BK251"/>
  <c i="2" r="J472"/>
  <c r="BK452"/>
  <c r="J422"/>
  <c r="J405"/>
  <c r="J338"/>
  <c r="J208"/>
  <c i="7" r="BK113"/>
  <c i="6" r="BK133"/>
  <c i="5" r="BK261"/>
  <c r="BK192"/>
  <c r="J156"/>
  <c i="3" r="J267"/>
  <c r="BK124"/>
  <c i="2" r="J502"/>
  <c r="BK460"/>
  <c r="BK431"/>
  <c r="BK403"/>
  <c r="BK241"/>
  <c r="BK93"/>
  <c i="6" r="J204"/>
  <c r="BK125"/>
  <c r="BK91"/>
  <c i="5" r="J195"/>
  <c i="3" r="BK296"/>
  <c r="BK267"/>
  <c r="J121"/>
  <c i="2" r="BK494"/>
  <c r="J476"/>
  <c r="BK444"/>
  <c r="BK297"/>
  <c r="J162"/>
  <c i="8" r="J89"/>
  <c i="6" r="BK225"/>
  <c r="BK164"/>
  <c i="5" r="BK251"/>
  <c r="BK107"/>
  <c i="3" r="J254"/>
  <c r="J217"/>
  <c r="BK121"/>
  <c i="2" r="J489"/>
  <c r="BK426"/>
  <c r="BK385"/>
  <c r="BK317"/>
  <c r="J238"/>
  <c i="7" r="J106"/>
  <c i="6" r="BK175"/>
  <c i="5" r="J241"/>
  <c i="3" r="BK284"/>
  <c r="BK208"/>
  <c i="2" r="J542"/>
  <c r="BK501"/>
  <c r="BK468"/>
  <c r="BK433"/>
  <c r="J299"/>
  <c r="J241"/>
  <c r="J101"/>
  <c i="8" r="BK108"/>
  <c i="7" r="BK111"/>
  <c i="6" r="J177"/>
  <c r="J125"/>
  <c i="3" r="J293"/>
  <c r="BK278"/>
  <c r="J212"/>
  <c r="J124"/>
  <c i="8" r="J101"/>
  <c i="7" r="BK106"/>
  <c i="6" r="J144"/>
  <c i="5" r="BK198"/>
  <c i="4" r="BK89"/>
  <c i="3" r="BK184"/>
  <c i="2" r="J535"/>
  <c r="J504"/>
  <c r="BK466"/>
  <c r="J431"/>
  <c r="BK396"/>
  <c r="BK321"/>
  <c r="BK99"/>
  <c i="8" r="J105"/>
  <c i="5" r="J192"/>
  <c i="3" r="J279"/>
  <c r="J232"/>
  <c i="2" r="BK506"/>
  <c r="BK457"/>
  <c r="BK424"/>
  <c r="BK411"/>
  <c r="BK172"/>
  <c i="8" r="J106"/>
  <c r="BK103"/>
  <c i="6" r="J215"/>
  <c r="J129"/>
  <c i="5" r="BK238"/>
  <c i="3" r="J288"/>
  <c r="BK254"/>
  <c r="BK201"/>
  <c r="BK93"/>
  <c i="2" r="BK498"/>
  <c r="J435"/>
  <c r="BK421"/>
  <c r="BK327"/>
  <c r="J252"/>
  <c r="J119"/>
  <c i="8" r="BK96"/>
  <c i="6" r="BK159"/>
  <c i="5" r="J245"/>
  <c r="BK146"/>
  <c i="4" r="J84"/>
  <c i="3" r="J269"/>
  <c i="2" r="BK508"/>
  <c r="J460"/>
  <c r="J429"/>
  <c r="BK407"/>
  <c r="J370"/>
  <c r="J163"/>
  <c i="7" r="BK100"/>
  <c i="6" r="BK204"/>
  <c r="J121"/>
  <c i="5" r="BK185"/>
  <c r="BK136"/>
  <c i="3" r="J291"/>
  <c r="J181"/>
  <c r="J109"/>
  <c i="2" r="J508"/>
  <c r="BK469"/>
  <c r="J448"/>
  <c r="BK415"/>
  <c r="BK358"/>
  <c r="BK103"/>
  <c i="6" r="BK168"/>
  <c i="5" r="BK230"/>
  <c r="BK150"/>
  <c i="3" r="BK301"/>
  <c r="BK238"/>
  <c i="2" r="BK539"/>
  <c r="BK480"/>
  <c r="BK448"/>
  <c r="J424"/>
  <c r="J410"/>
  <c r="J384"/>
  <c r="J314"/>
  <c r="BK97"/>
  <c i="4" l="1" r="R82"/>
  <c r="T82"/>
  <c i="2" r="R323"/>
  <c r="T524"/>
  <c r="T372"/>
  <c r="BK541"/>
  <c r="J541"/>
  <c r="J69"/>
  <c i="3" r="BK90"/>
  <c r="P216"/>
  <c r="T253"/>
  <c i="5" r="P87"/>
  <c r="T142"/>
  <c r="R223"/>
  <c i="6" r="P87"/>
  <c r="P139"/>
  <c i="2" r="P313"/>
  <c r="T531"/>
  <c r="R541"/>
  <c i="3" r="T90"/>
  <c r="R216"/>
  <c r="P225"/>
  <c i="5" r="T87"/>
  <c r="P181"/>
  <c r="P223"/>
  <c i="6" r="BK87"/>
  <c r="J87"/>
  <c r="J61"/>
  <c r="BK139"/>
  <c r="J139"/>
  <c r="J62"/>
  <c r="BK171"/>
  <c r="J171"/>
  <c r="J63"/>
  <c r="T171"/>
  <c r="R197"/>
  <c i="7" r="P91"/>
  <c r="P109"/>
  <c i="2" r="P323"/>
  <c r="BK531"/>
  <c r="J531"/>
  <c r="J67"/>
  <c r="P541"/>
  <c i="3" r="BK216"/>
  <c r="J216"/>
  <c r="J63"/>
  <c r="BK253"/>
  <c r="J253"/>
  <c r="J65"/>
  <c r="P295"/>
  <c i="5" r="BK87"/>
  <c r="J87"/>
  <c r="J61"/>
  <c r="R142"/>
  <c r="BK223"/>
  <c r="J223"/>
  <c r="J64"/>
  <c i="6" r="T87"/>
  <c r="T86"/>
  <c r="T85"/>
  <c r="T139"/>
  <c r="R171"/>
  <c r="T197"/>
  <c i="7" r="BK91"/>
  <c r="J91"/>
  <c r="J62"/>
  <c r="T109"/>
  <c i="8" r="R88"/>
  <c i="2" r="T92"/>
  <c r="R313"/>
  <c r="BK524"/>
  <c r="J524"/>
  <c r="J66"/>
  <c r="BK534"/>
  <c r="J534"/>
  <c r="J68"/>
  <c r="T534"/>
  <c i="3" r="P90"/>
  <c r="T216"/>
  <c r="R225"/>
  <c r="T295"/>
  <c i="5" r="R87"/>
  <c r="BK181"/>
  <c r="J181"/>
  <c r="J63"/>
  <c r="T223"/>
  <c i="7" r="R109"/>
  <c i="8" r="T91"/>
  <c i="7" r="T91"/>
  <c i="8" r="BK91"/>
  <c r="J91"/>
  <c r="J62"/>
  <c i="2" r="R92"/>
  <c r="BK323"/>
  <c r="J323"/>
  <c r="J64"/>
  <c r="R524"/>
  <c r="R372"/>
  <c r="R531"/>
  <c r="P534"/>
  <c i="3" r="R253"/>
  <c i="7" r="R91"/>
  <c i="8" r="BK88"/>
  <c r="J88"/>
  <c r="J61"/>
  <c r="R91"/>
  <c r="T109"/>
  <c i="2" r="P92"/>
  <c r="BK313"/>
  <c r="J313"/>
  <c r="J63"/>
  <c r="T313"/>
  <c r="P531"/>
  <c r="T541"/>
  <c i="3" r="R90"/>
  <c r="R89"/>
  <c r="R88"/>
  <c r="P253"/>
  <c r="R295"/>
  <c i="5" r="P142"/>
  <c r="R181"/>
  <c i="6" r="R87"/>
  <c r="R86"/>
  <c r="R85"/>
  <c r="R139"/>
  <c r="P171"/>
  <c r="P197"/>
  <c i="7" r="BK88"/>
  <c r="J88"/>
  <c r="J61"/>
  <c r="T88"/>
  <c r="T87"/>
  <c r="T86"/>
  <c i="8" r="P88"/>
  <c r="T88"/>
  <c r="T87"/>
  <c r="T86"/>
  <c r="R109"/>
  <c i="2" r="BK92"/>
  <c r="J92"/>
  <c r="J61"/>
  <c r="T323"/>
  <c r="P524"/>
  <c r="P372"/>
  <c r="R534"/>
  <c i="3" r="BK225"/>
  <c r="J225"/>
  <c r="J64"/>
  <c r="T225"/>
  <c r="BK295"/>
  <c r="J295"/>
  <c r="J67"/>
  <c i="5" r="BK142"/>
  <c r="J142"/>
  <c r="J62"/>
  <c r="T181"/>
  <c i="6" r="BK197"/>
  <c r="J197"/>
  <c r="J64"/>
  <c i="7" r="P88"/>
  <c r="P87"/>
  <c r="P86"/>
  <c i="1" r="AU60"/>
  <c i="7" r="R88"/>
  <c r="R87"/>
  <c r="R86"/>
  <c r="BK109"/>
  <c r="J109"/>
  <c r="J64"/>
  <c i="8" r="P91"/>
  <c r="BK109"/>
  <c r="J109"/>
  <c r="J64"/>
  <c r="P109"/>
  <c i="2" r="BE138"/>
  <c r="BE179"/>
  <c r="BE232"/>
  <c r="BE246"/>
  <c r="BE252"/>
  <c r="BE297"/>
  <c r="BE315"/>
  <c r="BE338"/>
  <c r="BE351"/>
  <c r="BE373"/>
  <c r="BE374"/>
  <c r="BE396"/>
  <c r="BE403"/>
  <c r="BE407"/>
  <c r="BE411"/>
  <c r="BE421"/>
  <c r="BE429"/>
  <c r="BE431"/>
  <c r="BE432"/>
  <c r="BE445"/>
  <c r="BE456"/>
  <c r="BE457"/>
  <c r="BE473"/>
  <c r="BE476"/>
  <c r="BE479"/>
  <c r="BE532"/>
  <c i="3" r="F55"/>
  <c r="BE95"/>
  <c r="BE148"/>
  <c r="BE210"/>
  <c r="BE235"/>
  <c r="BE237"/>
  <c r="BE278"/>
  <c r="BE279"/>
  <c r="BE280"/>
  <c r="BE283"/>
  <c r="BE291"/>
  <c i="4" r="J76"/>
  <c r="BE89"/>
  <c i="5" r="BE98"/>
  <c r="BE138"/>
  <c r="BE156"/>
  <c r="BE160"/>
  <c r="BE182"/>
  <c r="BE190"/>
  <c r="BE192"/>
  <c i="6" r="J79"/>
  <c r="BE129"/>
  <c r="BE149"/>
  <c r="BE172"/>
  <c r="BE182"/>
  <c r="BE198"/>
  <c r="BE204"/>
  <c r="BE215"/>
  <c r="BE221"/>
  <c i="2" r="F55"/>
  <c r="J84"/>
  <c r="BE111"/>
  <c r="BE172"/>
  <c r="BE208"/>
  <c r="BE235"/>
  <c r="BE241"/>
  <c r="BE299"/>
  <c r="BE314"/>
  <c r="BE321"/>
  <c r="BE370"/>
  <c r="BE425"/>
  <c r="BE433"/>
  <c r="BE435"/>
  <c r="BE439"/>
  <c r="BE443"/>
  <c r="BE444"/>
  <c r="BE458"/>
  <c r="BE464"/>
  <c r="BE468"/>
  <c r="BE474"/>
  <c r="BE480"/>
  <c r="BE486"/>
  <c r="BE498"/>
  <c r="BE516"/>
  <c r="BE527"/>
  <c r="BE533"/>
  <c r="BE535"/>
  <c r="BE550"/>
  <c r="BK300"/>
  <c r="J300"/>
  <c r="J62"/>
  <c i="3" r="J52"/>
  <c r="BE97"/>
  <c r="BE167"/>
  <c r="BE226"/>
  <c r="BE269"/>
  <c r="BE275"/>
  <c r="BE277"/>
  <c r="BE284"/>
  <c r="BK292"/>
  <c r="J292"/>
  <c r="J66"/>
  <c r="BK307"/>
  <c r="J307"/>
  <c r="J68"/>
  <c i="4" r="E72"/>
  <c r="BK83"/>
  <c r="J83"/>
  <c r="J60"/>
  <c i="5" r="E48"/>
  <c r="F82"/>
  <c r="BE128"/>
  <c r="BE132"/>
  <c r="BE201"/>
  <c r="BE213"/>
  <c r="BE214"/>
  <c r="BE216"/>
  <c r="BE248"/>
  <c r="BE257"/>
  <c i="6" r="E75"/>
  <c r="BE98"/>
  <c r="BE125"/>
  <c r="BE159"/>
  <c r="BE177"/>
  <c r="BE180"/>
  <c r="BE207"/>
  <c r="BE225"/>
  <c i="7" r="BE89"/>
  <c r="BE90"/>
  <c r="BE113"/>
  <c i="8" r="E48"/>
  <c r="BE101"/>
  <c i="2" r="BE157"/>
  <c r="BE186"/>
  <c r="BE255"/>
  <c r="BE282"/>
  <c r="BE284"/>
  <c r="BE358"/>
  <c r="BE376"/>
  <c r="BE384"/>
  <c r="BE405"/>
  <c r="BE409"/>
  <c r="BE415"/>
  <c r="BE422"/>
  <c r="BE424"/>
  <c r="BE427"/>
  <c r="BE428"/>
  <c r="BE442"/>
  <c r="BE452"/>
  <c r="BE461"/>
  <c r="BE470"/>
  <c r="BE489"/>
  <c r="BE504"/>
  <c r="BE506"/>
  <c r="BE537"/>
  <c r="BE554"/>
  <c i="3" r="BE212"/>
  <c r="BE217"/>
  <c r="BE230"/>
  <c r="BE232"/>
  <c r="BE233"/>
  <c r="BE266"/>
  <c r="BE287"/>
  <c r="BE308"/>
  <c i="5" r="BE143"/>
  <c r="BE170"/>
  <c r="BE175"/>
  <c r="BE178"/>
  <c r="BE238"/>
  <c r="BE261"/>
  <c i="6" r="BE88"/>
  <c r="BE111"/>
  <c r="BE117"/>
  <c r="BE144"/>
  <c r="BE175"/>
  <c r="BE218"/>
  <c i="7" r="E48"/>
  <c r="J52"/>
  <c r="F55"/>
  <c r="BE116"/>
  <c r="BK107"/>
  <c r="J107"/>
  <c r="J63"/>
  <c i="8" r="F55"/>
  <c r="BE100"/>
  <c r="BE116"/>
  <c i="2" r="BE99"/>
  <c r="BE162"/>
  <c r="BE174"/>
  <c r="BE238"/>
  <c r="BE324"/>
  <c r="BE355"/>
  <c r="BE378"/>
  <c r="BE394"/>
  <c r="BE402"/>
  <c r="BE414"/>
  <c r="BE420"/>
  <c r="BE438"/>
  <c r="BE446"/>
  <c r="BE448"/>
  <c r="BE453"/>
  <c r="BE462"/>
  <c r="BE469"/>
  <c r="BE472"/>
  <c r="BE477"/>
  <c r="BE494"/>
  <c r="BE496"/>
  <c r="BE501"/>
  <c r="BK553"/>
  <c r="J553"/>
  <c r="J70"/>
  <c i="3" r="BE161"/>
  <c r="BE221"/>
  <c r="BE281"/>
  <c r="BE304"/>
  <c i="5" r="J79"/>
  <c r="BE110"/>
  <c r="BE114"/>
  <c r="BE117"/>
  <c r="BE120"/>
  <c r="BE124"/>
  <c r="BE146"/>
  <c r="BE150"/>
  <c r="BE218"/>
  <c r="BE233"/>
  <c r="BE241"/>
  <c r="BE245"/>
  <c i="6" r="F55"/>
  <c r="BE91"/>
  <c r="BE103"/>
  <c r="BE107"/>
  <c r="BE114"/>
  <c r="BE135"/>
  <c r="BE194"/>
  <c r="BE212"/>
  <c i="7" r="BE108"/>
  <c r="BK115"/>
  <c r="J115"/>
  <c r="J66"/>
  <c i="8" r="BE92"/>
  <c r="BE98"/>
  <c r="BE99"/>
  <c r="BE108"/>
  <c r="J52"/>
  <c r="BK107"/>
  <c r="J107"/>
  <c r="J63"/>
  <c i="2" r="E48"/>
  <c r="BE93"/>
  <c r="BE95"/>
  <c r="BE101"/>
  <c r="BE103"/>
  <c r="BE119"/>
  <c r="BE163"/>
  <c r="BE327"/>
  <c r="BE375"/>
  <c r="BE385"/>
  <c r="BE387"/>
  <c r="BE393"/>
  <c r="BE406"/>
  <c r="BE410"/>
  <c r="BE417"/>
  <c r="BE418"/>
  <c r="BE454"/>
  <c r="BE466"/>
  <c r="BE505"/>
  <c r="BE529"/>
  <c r="BE539"/>
  <c r="BE542"/>
  <c r="BE547"/>
  <c i="3" r="BE93"/>
  <c r="BE109"/>
  <c r="BE121"/>
  <c r="BE124"/>
  <c r="BE125"/>
  <c r="BE130"/>
  <c r="BE137"/>
  <c r="BE164"/>
  <c r="BE170"/>
  <c r="BE175"/>
  <c r="BE178"/>
  <c r="BE181"/>
  <c r="BE184"/>
  <c r="BE199"/>
  <c r="BE234"/>
  <c r="BE238"/>
  <c r="BE256"/>
  <c r="BE262"/>
  <c r="BE263"/>
  <c r="BE264"/>
  <c r="BE293"/>
  <c r="BE301"/>
  <c i="4" r="BE84"/>
  <c i="5" r="BE88"/>
  <c r="BE107"/>
  <c r="BE136"/>
  <c r="BE195"/>
  <c r="BE198"/>
  <c r="BE224"/>
  <c r="BE230"/>
  <c i="7" r="BE111"/>
  <c i="8" r="BE94"/>
  <c r="BE103"/>
  <c r="BE106"/>
  <c i="2" r="BE97"/>
  <c r="BE249"/>
  <c r="BE286"/>
  <c r="BE301"/>
  <c r="BE310"/>
  <c r="BE317"/>
  <c r="BE412"/>
  <c r="BE426"/>
  <c r="BE437"/>
  <c r="BE440"/>
  <c r="BE450"/>
  <c r="BE460"/>
  <c r="BE465"/>
  <c r="BE499"/>
  <c r="BE502"/>
  <c r="BE508"/>
  <c r="BE525"/>
  <c r="BK372"/>
  <c r="J372"/>
  <c r="J65"/>
  <c i="3" r="E78"/>
  <c r="BE91"/>
  <c r="BE251"/>
  <c r="BE254"/>
  <c r="BE267"/>
  <c r="BE286"/>
  <c r="BE290"/>
  <c r="BE296"/>
  <c i="4" r="F55"/>
  <c i="5" r="BE91"/>
  <c r="BE165"/>
  <c r="BE185"/>
  <c r="BE187"/>
  <c r="BE254"/>
  <c i="6" r="BE140"/>
  <c r="BE164"/>
  <c r="BE168"/>
  <c r="BE189"/>
  <c i="7" r="BE94"/>
  <c r="BE98"/>
  <c r="BE104"/>
  <c r="BE105"/>
  <c r="BK112"/>
  <c r="J112"/>
  <c r="J65"/>
  <c i="8" r="BE104"/>
  <c r="BE105"/>
  <c r="BE113"/>
  <c i="3" r="BE201"/>
  <c r="BE203"/>
  <c r="BE208"/>
  <c r="BE242"/>
  <c r="BE247"/>
  <c r="BE288"/>
  <c r="BK211"/>
  <c r="J211"/>
  <c r="J62"/>
  <c i="4" r="BK88"/>
  <c r="J88"/>
  <c r="J62"/>
  <c i="5" r="BE103"/>
  <c r="BE251"/>
  <c r="BK260"/>
  <c r="J260"/>
  <c r="J65"/>
  <c i="6" r="BE121"/>
  <c r="BE133"/>
  <c r="BE154"/>
  <c r="BK224"/>
  <c r="J224"/>
  <c r="J65"/>
  <c i="7" r="BE92"/>
  <c r="BE96"/>
  <c r="BE99"/>
  <c r="BE100"/>
  <c r="BE101"/>
  <c r="BE103"/>
  <c r="BE106"/>
  <c r="BE110"/>
  <c i="8" r="BE89"/>
  <c r="BE90"/>
  <c r="BE96"/>
  <c r="BE110"/>
  <c r="BE111"/>
  <c r="BK112"/>
  <c r="J112"/>
  <c r="J65"/>
  <c r="BK115"/>
  <c r="J115"/>
  <c r="J66"/>
  <c i="2" r="J34"/>
  <c i="1" r="AW55"/>
  <c i="4" r="F34"/>
  <c i="1" r="BA57"/>
  <c i="5" r="F37"/>
  <c i="1" r="BD58"/>
  <c i="4" r="J34"/>
  <c i="1" r="AW57"/>
  <c i="7" r="F37"/>
  <c i="1" r="BD60"/>
  <c i="5" r="J34"/>
  <c i="1" r="AW58"/>
  <c i="4" r="F37"/>
  <c i="1" r="BD57"/>
  <c i="5" r="F34"/>
  <c i="1" r="BA58"/>
  <c i="2" r="F37"/>
  <c i="1" r="BD55"/>
  <c i="5" r="F36"/>
  <c i="1" r="BC58"/>
  <c i="8" r="J34"/>
  <c i="1" r="AW61"/>
  <c i="7" r="F34"/>
  <c i="1" r="BA60"/>
  <c i="7" r="F35"/>
  <c i="1" r="BB60"/>
  <c i="6" r="F35"/>
  <c i="1" r="BB59"/>
  <c i="7" r="J34"/>
  <c i="1" r="AW60"/>
  <c i="3" r="F37"/>
  <c i="1" r="BD56"/>
  <c i="5" r="F35"/>
  <c i="1" r="BB58"/>
  <c i="2" r="F36"/>
  <c i="1" r="BC55"/>
  <c i="6" r="J34"/>
  <c i="1" r="AW59"/>
  <c i="4" r="F36"/>
  <c i="1" r="BC57"/>
  <c i="8" r="F37"/>
  <c i="1" r="BD61"/>
  <c i="7" r="F36"/>
  <c i="1" r="BC60"/>
  <c i="6" r="F34"/>
  <c i="1" r="BA59"/>
  <c i="4" r="F35"/>
  <c i="1" r="BB57"/>
  <c i="3" r="F34"/>
  <c i="1" r="BA56"/>
  <c i="3" r="F35"/>
  <c i="1" r="BB56"/>
  <c i="6" r="F37"/>
  <c i="1" r="BD59"/>
  <c i="6" r="F36"/>
  <c i="1" r="BC59"/>
  <c i="8" r="F34"/>
  <c i="1" r="BA61"/>
  <c i="2" r="F34"/>
  <c i="1" r="BA55"/>
  <c i="2" r="F35"/>
  <c i="1" r="BB55"/>
  <c i="3" r="F36"/>
  <c i="1" r="BC56"/>
  <c i="8" r="F35"/>
  <c i="1" r="BB61"/>
  <c i="3" r="J34"/>
  <c i="1" r="AW56"/>
  <c i="8" r="F36"/>
  <c i="1" r="BC61"/>
  <c i="5" l="1" r="R86"/>
  <c r="R85"/>
  <c r="T86"/>
  <c r="T85"/>
  <c i="2" r="T91"/>
  <c r="T90"/>
  <c i="8" r="R87"/>
  <c r="R86"/>
  <c i="5" r="P86"/>
  <c r="P85"/>
  <c i="1" r="AU58"/>
  <c i="2" r="P91"/>
  <c r="P90"/>
  <c i="1" r="AU55"/>
  <c i="3" r="P89"/>
  <c r="P88"/>
  <c i="1" r="AU56"/>
  <c i="3" r="T89"/>
  <c r="T88"/>
  <c i="6" r="P86"/>
  <c r="P85"/>
  <c i="1" r="AU59"/>
  <c i="3" r="BK89"/>
  <c r="J89"/>
  <c r="J60"/>
  <c i="8" r="P87"/>
  <c r="P86"/>
  <c i="1" r="AU61"/>
  <c i="2" r="R91"/>
  <c r="R90"/>
  <c r="BK91"/>
  <c r="J91"/>
  <c r="J60"/>
  <c i="4" r="BK87"/>
  <c r="J87"/>
  <c r="J61"/>
  <c i="6" r="BK86"/>
  <c r="J86"/>
  <c r="J60"/>
  <c i="7" r="BK87"/>
  <c r="BK86"/>
  <c r="J86"/>
  <c r="J59"/>
  <c i="3" r="J90"/>
  <c r="J61"/>
  <c i="5" r="BK86"/>
  <c r="J86"/>
  <c r="J60"/>
  <c i="8" r="BK87"/>
  <c r="BK86"/>
  <c r="J86"/>
  <c r="J59"/>
  <c i="4" r="J33"/>
  <c i="1" r="AV57"/>
  <c r="AT57"/>
  <c r="BD54"/>
  <c r="W33"/>
  <c r="BB54"/>
  <c r="W31"/>
  <c i="3" r="F33"/>
  <c i="1" r="AZ56"/>
  <c i="2" r="F33"/>
  <c i="1" r="AZ55"/>
  <c r="BC54"/>
  <c r="W32"/>
  <c i="3" r="J33"/>
  <c i="1" r="AV56"/>
  <c r="AT56"/>
  <c i="5" r="J33"/>
  <c i="1" r="AV58"/>
  <c r="AT58"/>
  <c r="BA54"/>
  <c r="W30"/>
  <c i="2" r="J33"/>
  <c i="1" r="AV55"/>
  <c r="AT55"/>
  <c i="8" r="J33"/>
  <c i="1" r="AV61"/>
  <c r="AT61"/>
  <c i="6" r="F33"/>
  <c i="1" r="AZ59"/>
  <c i="7" r="J33"/>
  <c i="1" r="AV60"/>
  <c r="AT60"/>
  <c i="5" r="F33"/>
  <c i="1" r="AZ58"/>
  <c i="4" r="F33"/>
  <c i="1" r="AZ57"/>
  <c i="8" r="F33"/>
  <c i="1" r="AZ61"/>
  <c i="7" r="F33"/>
  <c i="1" r="AZ60"/>
  <c i="6" r="J33"/>
  <c i="1" r="AV59"/>
  <c r="AT59"/>
  <c i="4" l="1" r="BK82"/>
  <c r="J82"/>
  <c r="J59"/>
  <c i="2" r="BK90"/>
  <c r="J90"/>
  <c i="6" r="BK85"/>
  <c r="J85"/>
  <c i="7" r="J87"/>
  <c r="J60"/>
  <c i="8" r="J87"/>
  <c r="J60"/>
  <c i="3" r="BK88"/>
  <c r="J88"/>
  <c i="5" r="BK85"/>
  <c r="J85"/>
  <c r="J59"/>
  <c i="1" r="AU54"/>
  <c r="AW54"/>
  <c r="AK30"/>
  <c i="6" r="J30"/>
  <c i="1" r="AG59"/>
  <c r="AN59"/>
  <c r="AY54"/>
  <c i="8" r="J30"/>
  <c i="1" r="AG61"/>
  <c r="AN61"/>
  <c r="AZ54"/>
  <c r="W29"/>
  <c i="2" r="J30"/>
  <c i="1" r="AG55"/>
  <c r="AN55"/>
  <c r="AX54"/>
  <c i="7" r="J30"/>
  <c i="1" r="AG60"/>
  <c r="AN60"/>
  <c i="3" r="J30"/>
  <c i="1" r="AG56"/>
  <c r="AN56"/>
  <c i="2" l="1" r="J39"/>
  <c i="6" r="J39"/>
  <c i="2" r="J59"/>
  <c i="3" r="J39"/>
  <c i="6" r="J59"/>
  <c i="8" r="J39"/>
  <c i="3" r="J59"/>
  <c i="7" r="J39"/>
  <c i="4" r="J30"/>
  <c i="1" r="AG57"/>
  <c r="AN57"/>
  <c r="AV54"/>
  <c r="AK29"/>
  <c i="5" r="J30"/>
  <c i="1" r="AG58"/>
  <c r="AN58"/>
  <c i="4" l="1" r="J39"/>
  <c i="5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<sst xmlns="http://schemas.openxmlformats.org/spreadsheetml/2006/main">
  <si>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</si>
  <si>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</si>
  <si>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</si>
  <si>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</si>
  <si>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</si>
  <si>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{76c9b478-a055-40d1-ace0-dc62a248b458}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</si>
  <si>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</si>
  <si>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</si>
  <si>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</si>
  <si>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</si>
  <si>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</si>
  <si>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</si>
  <si>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</si>
  <si>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</si>
  <si>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2017023-VDJH(b)-2020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</si>
  <si>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</si>
  <si>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</si>
  <si>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Vodojem Horská, zásobní řady a splašková kanalizace</t>
  </si>
  <si>
    <t>KSO:</t>
  </si>
  <si>
    <t>827</t>
  </si>
  <si>
    <t>CC-CZ:</t>
  </si>
  <si>
    <t>222</t>
  </si>
  <si>
    <t>Místo:</t>
  </si>
  <si>
    <t>Liberec</t>
  </si>
  <si>
    <t>Datum:</t>
  </si>
  <si>
    <t>26. 10. 2020</t>
  </si>
  <si>
    <t>Zadavatel:</t>
  </si>
  <si>
    <t>IČ:</t>
  </si>
  <si>
    <t>00262978</t>
  </si>
  <si>
    <t>Statutární město Liberec</t>
  </si>
  <si>
    <t>DIČ:</t>
  </si>
  <si>
    <t>CZ00262978</t>
  </si>
  <si>
    <t>Uchazeč:</t>
  </si>
  <si>
    <t>Vyplň údaj</t>
  </si>
  <si>
    <t>Projektant:</t>
  </si>
  <si>
    <t>27497763</t>
  </si>
  <si>
    <t>SNOWPLAN, spol. s r.o.</t>
  </si>
  <si>
    <t>CZ27497763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</si>
  <si>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</si>
  <si>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</si>
  <si>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</si>
  <si>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</si>
  <si>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</si>
  <si>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</si>
  <si>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</si>
  <si>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</si>
  <si>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</si>
  <si>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</si>
  <si>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</si>
  <si>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</si>
  <si>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</si>
  <si>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</si>
  <si>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</si>
  <si>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</si>
  <si>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</si>
  <si>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</si>
  <si>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</si>
  <si>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</si>
  <si>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</si>
  <si>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</si>
  <si>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</si>
  <si>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</si>
  <si>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</si>
  <si>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</si>
  <si>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</si>
  <si>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</si>
  <si>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</si>
  <si>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</si>
  <si>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</si>
  <si>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</si>
  <si>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</si>
  <si>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</si>
  <si>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</si>
  <si>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</si>
  <si>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</si>
  <si>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/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</si>
  <si>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</si>
  <si>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</si>
  <si>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</si>
  <si>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</si>
  <si>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</si>
  <si>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</si>
  <si>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</si>
  <si>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04 - Vodovodní řady III. TP</t>
  </si>
  <si>
    <t>STA</t>
  </si>
  <si>
    <t>1</t>
  </si>
  <si>
    <t>{a4f3023b-4424-4cf4-bf45-e98eda07157e}</t>
  </si>
  <si>
    <t>2</t>
  </si>
  <si>
    <t>02</t>
  </si>
  <si>
    <t>SO 05 - Splašková kanalizace</t>
  </si>
  <si>
    <t>{19739d21-ca7b-4756-a8e7-196de0c6cedb}</t>
  </si>
  <si>
    <t>03</t>
  </si>
  <si>
    <t>SO 06 - Přeložka sdělovacích kabelů</t>
  </si>
  <si>
    <t>{43894772-de19-4393-964a-a2a68437d46c}</t>
  </si>
  <si>
    <t>04a</t>
  </si>
  <si>
    <t>Oprava povrchů-uznatelné náklady</t>
  </si>
  <si>
    <t>{8c148b7a-edeb-44a9-9a19-413c5a7d7ca4}</t>
  </si>
  <si>
    <t>04b</t>
  </si>
  <si>
    <t>Oprava povrchů-neuznatelné náklady</t>
  </si>
  <si>
    <t>{cbdce757-2c7c-44be-8592-59285b85a243}</t>
  </si>
  <si>
    <t>05a</t>
  </si>
  <si>
    <t>VRN - Vedlejší rozpočtové náklady-uznatelné náklady</t>
  </si>
  <si>
    <t>{21ca85c1-6e14-4439-99f0-9a098ec7f915}</t>
  </si>
  <si>
    <t>05b</t>
  </si>
  <si>
    <t>VRN - Vedlejší rozpočtové náklady-neuznatelné náklady</t>
  </si>
  <si>
    <t>{1845437b-5989-4e8c-bc1a-f2dec2d1dfe5}</t>
  </si>
  <si>
    <t>KRYCÍ LIST SOUPISU PRACÍ</t>
  </si>
  <si>
    <t>Objekt:</t>
  </si>
  <si>
    <t>01 - SO 04 - Vodovodní řady III. TP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</si>
  <si>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</si>
  <si>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</si>
  <si>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</si>
  <si>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</si>
  <si>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</si>
  <si>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</si>
  <si>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</si>
  <si>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</si>
  <si>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</si>
  <si>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</si>
  <si>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  85 - Potrubí z trub litinových</t>
  </si>
  <si>
    <t xml:space="preserve">    8-1 - Trubní vedení - spojovací materiál + zajištění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</si>
  <si>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</si>
  <si>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</si>
  <si>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</si>
  <si>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</si>
  <si>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</si>
  <si>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</si>
  <si>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</si>
  <si>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</si>
  <si>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</si>
  <si>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</si>
  <si>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</si>
  <si>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</si>
  <si>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</si>
  <si>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</si>
  <si>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</si>
  <si>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</si>
  <si>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</si>
  <si>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</si>
  <si>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</si>
  <si>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</si>
  <si>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</si>
  <si>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119001401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</si>
  <si>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</si>
  <si>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m</t>
  </si>
  <si>
    <t>CS ÚRS 2020 02</t>
  </si>
  <si>
    <t>4</t>
  </si>
  <si>
    <t>-1855046053</t>
  </si>
  <si>
    <t>PSC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</si>
  <si>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</si>
  <si>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119001402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</si>
  <si>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ocelového nebo litinového, jmenovité světlosti DN přes 200 do 500 mm</t>
  </si>
  <si>
    <t>-1510262794</t>
  </si>
  <si>
    <t>3</t>
  </si>
  <si>
    <t>119001405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</si>
  <si>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</si>
  <si>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716571347</t>
  </si>
  <si>
    <t>119001412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</si>
  <si>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</si>
  <si>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1541777506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</si>
  <si>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</si>
  <si>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</si>
  <si>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</si>
  <si>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363488154</t>
  </si>
  <si>
    <t>6</t>
  </si>
  <si>
    <t>131251202</t>
  </si>
  <si>
    <t>Hloubení zapažených jam a zářezů strojně s urovnáním dna do předepsaného profilu a spádu v hornině třídy těžitelnosti I skupiny 3 přes 20 do 50 m3</t>
  </si>
  <si>
    <t>m3</t>
  </si>
  <si>
    <t>-941099390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</si>
  <si>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Výpočet objemu vykopávky v pažených prostorách se stanovuje dle přílohy č. 3 tohoto katalogu._x000d_
</t>
  </si>
  <si>
    <t>VV</t>
  </si>
  <si>
    <t>"pr.hl." 3,5</t>
  </si>
  <si>
    <t>Mezisoučet</t>
  </si>
  <si>
    <t>"RŠ" 5,0*4,0*3,5</t>
  </si>
  <si>
    <t>"kom" -(5,0*4,0*0,44)</t>
  </si>
  <si>
    <t>"hloubení jam 50%" 61,2*0,5</t>
  </si>
  <si>
    <t>7</t>
  </si>
  <si>
    <t>131351202</t>
  </si>
  <si>
    <t>Hloubení zapažených jam a zářezů strojně s urovnáním dna do předepsaného profilu a spádu v hornině třídy těžitelnosti II skupiny 4 přes 20 do 50 m3</t>
  </si>
  <si>
    <t>1563735816</t>
  </si>
  <si>
    <t>8</t>
  </si>
  <si>
    <t>132254205</t>
  </si>
  <si>
    <t>Hloubení zapažených rýh šířky přes 800 do 2 000 mm strojně s urovnáním dna do předepsaného profilu a spádu v hornině třídy těžitelnosti I skupiny 3 přes 500 do 1 000 m3</t>
  </si>
  <si>
    <t>363923177</t>
  </si>
  <si>
    <t xml:space="preserve">Poznámka k souboru cen:_x000d_
1. V cenách jsou započteny i náklady na případné nutné přemístění výkopku ve výkopišti na vzdálenost do 3 m a na přehození výkopku na přilehlém terénu na vzdálenost do 3 m od osy rýhy nebo naložení na dopravní prostředek._x000d_
</t>
  </si>
  <si>
    <t>"pr.hl. DN80" 1,58</t>
  </si>
  <si>
    <t>"pr.hl. DN100" 1,63</t>
  </si>
  <si>
    <t>"pr.hl. DN200" 1,66</t>
  </si>
  <si>
    <t>"V-III.-1 DN200" 1153,8*0,9*1,66</t>
  </si>
  <si>
    <t>"V-III.-1 DN100" 14,5*0,8*1,63</t>
  </si>
  <si>
    <t>"V-III.-1/1 DN200" 337,7*0,9*1,66</t>
  </si>
  <si>
    <t>"V-III.-1/2 DN80" 158,6*0,8*1,58</t>
  </si>
  <si>
    <t>"V-III.-1/2.1 DN80" 65,0*0,8*1,58</t>
  </si>
  <si>
    <t>"propoje DN80" 14,1*0,8*1,58</t>
  </si>
  <si>
    <t>"šoupě Michelský vrch" 2,0*2,0*1,8</t>
  </si>
  <si>
    <t>"kom" -((237,8*0,8*0,44)+(12,5*0,8*0,44)+(1159,9*0,9*0,44)+(2,0*2,0*0,44))</t>
  </si>
  <si>
    <t>"štěrk" -(21,3*0,9*0,4)</t>
  </si>
  <si>
    <t>"cesta" -(40,3*0,9*0,3)</t>
  </si>
  <si>
    <t>"ornice" -((2,0*0,8*0,15)+(204,2*0,9*0,15))</t>
  </si>
  <si>
    <t>"hloubení rýh 50%" 1959,319*0,5</t>
  </si>
  <si>
    <t>9</t>
  </si>
  <si>
    <t>132354205</t>
  </si>
  <si>
    <t>Hloubení zapažených rýh šířky přes 800 do 2 000 mm strojně s urovnáním dna do předepsaného profilu a spádu v hornině třídy těžitelnosti II skupiny 4 přes 500 do 1 000 m3</t>
  </si>
  <si>
    <t>457937139</t>
  </si>
  <si>
    <t>10</t>
  </si>
  <si>
    <t>151101101</t>
  </si>
  <si>
    <t>Zřízení pažení a rozepření stěn rýh pro podzemní vedení příložné pro jakoukoliv mezerovitost, hloubky do 2 m</t>
  </si>
  <si>
    <t>m2</t>
  </si>
  <si>
    <t>994738105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</si>
  <si>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toto se oceňuje příslušnými cenami katalogu 800-2 Zvláštní zakládání objektů._x000d_
</t>
  </si>
  <si>
    <t>"šoupě Michelský vrch" 4,0*2,0*1,8</t>
  </si>
  <si>
    <t>"RŠ" 2,0*(5,0*3,5+4,0*3,5)</t>
  </si>
  <si>
    <t>11</t>
  </si>
  <si>
    <t>151101111</t>
  </si>
  <si>
    <t>Odstranění pažení a rozepření stěn rýh pro podzemní vedení s uložením materiálu na vzdálenost do 3 m od kraje výkopu příložné, hloubky do 2 m</t>
  </si>
  <si>
    <t>1230936936</t>
  </si>
  <si>
    <t>12</t>
  </si>
  <si>
    <t>151811131</t>
  </si>
  <si>
    <t>Zřízení pažicích boxů pro pažení a rozepření stěn rýh podzemního vedení hloubka výkopu do 4 m, šířka do 1,2 m</t>
  </si>
  <si>
    <t>1828121244</t>
  </si>
  <si>
    <t xml:space="preserve">Poznámka k souboru cen:_x000d_
1. Množství měrných jednotek pažicích boxů se určuje v m2 celkové zapažené plochy (započítávají se obě strany výkopu)._x000d_
</t>
  </si>
  <si>
    <t>"V-III.-1 DN200" 1158,8*2,0*1,66</t>
  </si>
  <si>
    <t>"V-III.-1 DN100" 14,5*2,0*1,63</t>
  </si>
  <si>
    <t>"V-III.-1/1 DN200" 337,7*2,0*1,66</t>
  </si>
  <si>
    <t>"V-III.-1/2 DN80" 158,6*2,0*1,58</t>
  </si>
  <si>
    <t>"V-III.-1/2.1 DN80" 65,0*2,0*1,58</t>
  </si>
  <si>
    <t>"propoje DN80" 14,1*2,0*1,58</t>
  </si>
  <si>
    <t>13</t>
  </si>
  <si>
    <t>1996318761</t>
  </si>
  <si>
    <t>14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</si>
  <si>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</si>
  <si>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</si>
  <si>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-678523868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</si>
  <si>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dozeru._x000d_
2. Ceny nelze použít, předepisuje-li projekt přemístit výkopek na místo nepřístupné obvyklým dopravním prostředkům; toto přemístění se oceňuje individuálně._x000d_
</t>
  </si>
  <si>
    <t>"odvoz na mezideponii"</t>
  </si>
  <si>
    <t>"výkop" 1010,26</t>
  </si>
  <si>
    <t>Součet</t>
  </si>
  <si>
    <t>162351124</t>
  </si>
  <si>
    <t>Vodorovné přemístění výkopku nebo sypaniny po suchu na obvyklém dopravním prostředku, bez naložení výkopku, avšak se složením bez rozhrnutí z horniny třídy těžitelnosti II na vzdálenost skupiny 4 a 5 na vzdálenost přes 500 do 1 000 m</t>
  </si>
  <si>
    <t>1381779686</t>
  </si>
  <si>
    <t>"odvoz z mezideponie"</t>
  </si>
  <si>
    <t>"zpětný zásyp" 590,831</t>
  </si>
  <si>
    <t>16</t>
  </si>
  <si>
    <t>162751113</t>
  </si>
  <si>
    <t>Vodorovné přemístění výkopku nebo sypaniny po suchu na obvyklém dopravním prostředku, bez naložení výkopku, avšak se složením bez rozhrnutí z horniny třídy těžitelnosti I skupiny 1 až 3 na vzdálenost přes 5 000 do 6 000 m</t>
  </si>
  <si>
    <t>-438834887</t>
  </si>
  <si>
    <t>"odvoz na skládku výkopku na vzdálenost 6 km"</t>
  </si>
  <si>
    <t>"hloubení jam"</t>
  </si>
  <si>
    <t>"hloubení rýh"</t>
  </si>
  <si>
    <t>"hloubení rýh 50%" 2020,519*0,5</t>
  </si>
  <si>
    <t>17</t>
  </si>
  <si>
    <t>162751133</t>
  </si>
  <si>
    <t>Vodorovné přemístění výkopku nebo sypaniny po suchu na obvyklém dopravním prostředku, bez naložení výkopku, avšak se složením bez rozhrnutí z horniny třídy těžitelnosti II na vzdálenost skupiny 4 a 5 na vzdálenost přes 5 000 do 6 000 m</t>
  </si>
  <si>
    <t>1950296204</t>
  </si>
  <si>
    <t>"zpětný zásyp" -590,831</t>
  </si>
  <si>
    <t>18</t>
  </si>
  <si>
    <t>166151101</t>
  </si>
  <si>
    <t>Přehození neulehlého výkopku strojně z horniny třídy těžitelnosti I, skupiny 1 až 3</t>
  </si>
  <si>
    <t>1557805864</t>
  </si>
  <si>
    <t xml:space="preserve">Poznámka k souboru cen:_x000d_
1. Ceny jsou určeny pro přehození výkopku na vzdálenost do 3 m vodorovně a do 1,5 m svisle, měřeno mezi těžišti hromad._x000d_
2. Množství měrných jednotek se určí v rostlém stavu horniny._x000d_
</t>
  </si>
  <si>
    <t>19</t>
  </si>
  <si>
    <t>166151111</t>
  </si>
  <si>
    <t>Přehození neulehlého výkopku strojně z horniny třídy těžitelnosti II, skupiny 4 a 5</t>
  </si>
  <si>
    <t>-1046058008</t>
  </si>
  <si>
    <t>20</t>
  </si>
  <si>
    <t>167151111</t>
  </si>
  <si>
    <t>Nakládání, skládání a překládání neulehlého výkopku nebo sypaniny strojně nakládání, množství přes 100 m3, z hornin třídy těžitelnosti I, skupiny 1 až 3</t>
  </si>
  <si>
    <t>-1034089232</t>
  </si>
  <si>
    <t xml:space="preserve">Poznámka k souboru cen:_x000d_
1. Ceny -1131 až -1133 jsou určeny pro nakládání, překládání a vykládání na vzdálenost_x000d_
a) do 20 m vodorovně; vodorovná vzdálenost se měří od těžnice lodi k těžnici druhé lodi, nebo k těžišti hromady na břehu nebo k těžišti dopravního prostředku na suchu,_x000d_
b) do 4 m svisle; svislá vzdálenost se měří od pracovní hladiny vody k úrovni srovna- 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2. Množství měrných jednotek se určí v rostlém stavu horniny._x000d_
</t>
  </si>
  <si>
    <t>"přebytečný výkopek" 1010,26</t>
  </si>
  <si>
    <t>167151112</t>
  </si>
  <si>
    <t>Nakládání, skládání a překládání neulehlého výkopku nebo sypaniny strojně nakládání, množství přes 100 m3, z hornin třídy těžitelnosti II, skupiny 4 a 5</t>
  </si>
  <si>
    <t>1398384719</t>
  </si>
  <si>
    <t>"přebytečný výkopek" 419,429</t>
  </si>
  <si>
    <t>22</t>
  </si>
  <si>
    <t>171201201</t>
  </si>
  <si>
    <t>Uložení sypaniny na skládky nebo meziskládky bez hutnění s upravením uložené sypaniny do předepsaného tvaru</t>
  </si>
  <si>
    <t>448290800</t>
  </si>
  <si>
    <t xml:space="preserve">Poznámka k souboru cen:_x000d_
1. Cena je určena i pro:_x000d_
a) zasypání koryt vodotečí a prohlubní v terénu bez předepsaného zhutnění sypaniny,_x000d_
b) uložení výkopku pod vodou do prohlubní ve dně vodotečí nebo nádrží._x000d_
2. Cenu nelze použít pro uložení výkopku nebo ornice na trvalé skládky s předepsaným zhutněním; toto uložení výkopku se oceňuje cenami souboru cen 171 . . Uložení sypaniny do násypů._x000d_
3. V ceně jsou započteny i náklady na rozprostření sypaniny ve vrstvách s hrubým urovnáním na skládce._x000d_
4. V ceně nejsou započteny náklady na získání skládek ani na poplatky za skládku._x000d_
5. Množství jednotek uložení výkopku (sypaniny) se určí v m3 uloženého výkopku (sypaniny), v rostlém stavu zpravidla ve výkopišti._x000d_
</t>
  </si>
  <si>
    <t>"výkop" 2020,519</t>
  </si>
  <si>
    <t>23</t>
  </si>
  <si>
    <t>171201221</t>
  </si>
  <si>
    <t>Poplatek za uložení stavebního odpadu na skládce (skládkovné) zeminy a kamení zatříděného do Katalogu odpadů pod kódem 17 05 04</t>
  </si>
  <si>
    <t>t</t>
  </si>
  <si>
    <t>-283775380</t>
  </si>
  <si>
    <t xml:space="preserve">Poznámka k souboru cen:_x000d_
1. Ceny uvedené v souboru cen je doporučeno upravit podle aktuálních cen místně příslušné skládky._x000d_
2. V cenách je započítán poplatek za ukládání odpadu dle zákona 185/2001 Sb._x000d_
</t>
  </si>
  <si>
    <t>"měrná hmotnost 1,8 CÚ2019" 1429,688*1,8</t>
  </si>
  <si>
    <t>24</t>
  </si>
  <si>
    <t>171251101</t>
  </si>
  <si>
    <t>Uložení sypanin do násypů strojně s rozprostřením sypaniny ve vrstvách a s hrubým urovnáním nezhutněných jakékoliv třídy těžitelnosti</t>
  </si>
  <si>
    <t>-1320065761</t>
  </si>
  <si>
    <t xml:space="preserve">Poznámka k souboru cen:_x000d_
1. Ceny lze použít i pro uložení sypaniny s předepsaným zhutněním na trvalé skládky, do koryt vodotečí a do prohlubní terénu._x000d_
2. Cenu 25-1101 lze použít i pro:_x000d_
a) rozprostření zbylého výkopu na místě po zásypu jam a rýh pro podzemní vedení a zářezů pro podzemní vedení; toto množství se určí v m3 uloženého výkopku, měřeného v rostlém stavu,_x000d_
b) uložení výkopku do násypů pod vodou._x000d_
3. Ceny nelze použít:_x000d_
a) pro uložení sypaniny do hrází; uložení netříděné sypaniny do hrází se oceňuje cenami souboru cen 171 uložení netříděných sypanin do hrází,_x000d_
b) pro uložení sypaniny do ochranných valů nebo těch jejich částí, jejichž šířka je menší než 3 m. Toto uložení se oceňuje cenami souboru cen 175 Obsyp objektů._x000d_
4. V cenách není započteno hutnění boků násypů. Toto hutnění se oceňuje cenami souboru cen 171 15-11 Hutnění boků násypů z hornin soudržných a sypkých._x000d_
</t>
  </si>
  <si>
    <t>"přebytečný výkopek" 2020,519-590,831</t>
  </si>
  <si>
    <t>25</t>
  </si>
  <si>
    <t>174101101</t>
  </si>
  <si>
    <t>Zásyp sypaninou z jakékoliv horniny strojně s uložením výkopku ve vrstvách se zhutněním jam, šachet, rýh nebo kolem objektů v těchto vykopávkách</t>
  </si>
  <si>
    <t>1077410521</t>
  </si>
  <si>
    <t xml:space="preserve">Poznámka k souboru cen:_x000d_
1. Ceny nelze použít pro zásyp rýh pro drenážní trativody pro lesnicko-technické meliorace a zemědělské. Zásyp těchto rýh se oceňuje cenami souboru cen 174 Zásyp rýh pro drény._x000d_
2. V cenách je započteno přemístění sypaniny ze vzdálenosti 10 m od kraje výkopu nebo zasypávaného prostoru, měřeno k těžišti skládky._x000d_
3. Objem zásypu je rozdíl objemu výkopu a objemu do něho vestavěných konstrukcí nebo uložených vedení i s jejich obklady a podklady. Objem potrubí do DN 180, příp. i s obalem, se od objemu zásypu neodečítá. Pro stanovení objemu zásypu se od objemu výkopu odečítá i objem obsypu potrubí oceňovaný cenami souboru cen 175 Obsyp potrubí, přichází-li v úvahu ._x000d_
4. Odklizení zbylého výkopku po provedení zásypu zářezů se šikmými stěnami pro podzemní vedení nebo zásypu jam a rýh pro podzemní vedení se oceňuje cenami souboru cen 167 Nakládání výkopku nebo sypaniny a 162 Vodorovné přemístění výkopku._x000d_
5. Rozprostření zbylého výkopku podél výkopu a nad výkopem po provedení zásypů zářezů se šikmými stěnami pro podzemní vedení nebo zásypu jam a rýh pro podzemní vedení se oceňuje cenami souborů cen 171 Uložení sypaniny do násypů._x000d_
6. V cenách nejsou zahrnuty náklady na prohození sypaniny, tyto náklady se oceňují cenou 17411-1109 Příplatek za prohození sypaniny._x000d_
</t>
  </si>
  <si>
    <t>"lože" -233,155</t>
  </si>
  <si>
    <t>"obsyp" -568,567</t>
  </si>
  <si>
    <t>"bet. bloky" -14,87</t>
  </si>
  <si>
    <t>"bet.deska" -1,404</t>
  </si>
  <si>
    <t>"podklad ŠD" -1,277</t>
  </si>
  <si>
    <t>"RŠ" -19,584</t>
  </si>
  <si>
    <t>26</t>
  </si>
  <si>
    <t>M</t>
  </si>
  <si>
    <t>58344171</t>
  </si>
  <si>
    <t>štěrkodrť frakce 0/32</t>
  </si>
  <si>
    <t>-1525540221</t>
  </si>
  <si>
    <t>"měrná hmotnost 2,0, zásyp 50%" 590,831*2,0</t>
  </si>
  <si>
    <t>27</t>
  </si>
  <si>
    <t>1143665291</t>
  </si>
  <si>
    <t>28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</si>
  <si>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</si>
  <si>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</si>
  <si>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-2019852187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</si>
  <si>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</si>
  <si>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"V-III.-1 DN200" 1158,8*0,9*0,5</t>
  </si>
  <si>
    <t>"V-III.-1 DN100" 14,5*0,8*0,4</t>
  </si>
  <si>
    <t>"V-III.-1/1 DN200" 337,7*0,9*0,05</t>
  </si>
  <si>
    <t>"V-III.-1/2 DN80" 158,6*0,8*0,38</t>
  </si>
  <si>
    <t>"V-III.-1/2.1 DN80" 65,0*0,8*0,38</t>
  </si>
  <si>
    <t>"propoje DN80" 14,1*0,8*0,38</t>
  </si>
  <si>
    <t>"šoupě Michelský vrch" 2,0*2,0*0,5</t>
  </si>
  <si>
    <t>"objem potrubí DN200" -(3,14*(0,1)^2*1496,5)</t>
  </si>
  <si>
    <t>29</t>
  </si>
  <si>
    <t>583373030</t>
  </si>
  <si>
    <t>štěrkopísek frakce 0/8</t>
  </si>
  <si>
    <t>2100591774</t>
  </si>
  <si>
    <t>"měr. hmotnost 2,0" 568,567*2,0</t>
  </si>
  <si>
    <t>30</t>
  </si>
  <si>
    <t>pol1</t>
  </si>
  <si>
    <t>Dočasné zajištění inženýrských sítí</t>
  </si>
  <si>
    <t>938096850</t>
  </si>
  <si>
    <t>Zakládání</t>
  </si>
  <si>
    <t>31</t>
  </si>
  <si>
    <t>212755214</t>
  </si>
  <si>
    <t>Trativody bez lože z drenážních trubek plastových flexibilních D 100 mm</t>
  </si>
  <si>
    <t>1592599164</t>
  </si>
  <si>
    <t xml:space="preserve">Poznámka k souboru cen:_x000d_
1. Ceny jsou určeny pro uložení drenážních trubek do výkopu bez lože a obsypu._x000d_
2. Lože se oceňuje cenami souboru cen 212 ..-21 Lože pod trativody._x000d_
3. Obsyp se oceňuje cenami souborů cen 175 1.-11 Obsypání potrubí části A07 katalogu 800-1 Zemní práce._x000d_
</t>
  </si>
  <si>
    <t>"V-III.-1 DN200" 1158,8</t>
  </si>
  <si>
    <t>"V-III.-1/1 DN200" 337,7</t>
  </si>
  <si>
    <t>"V-III.-1/2 DN80" 158,6</t>
  </si>
  <si>
    <t>"V-III.-1/2.1 DN80" 65,0</t>
  </si>
  <si>
    <t>"propoje DN80" 10,5</t>
  </si>
  <si>
    <t>"propoje DN100" 14,5</t>
  </si>
  <si>
    <t>32</t>
  </si>
  <si>
    <t>278381136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</si>
  <si>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0,09 do 0,25 m2 tř. C 25/30</t>
  </si>
  <si>
    <t>1499095183</t>
  </si>
  <si>
    <t xml:space="preserve">Poznámka k souboru cen:_x000d_
1. Základ o půdorysné ploše přes 2 m2 se oceňuje příslušnými cenami jednotlivých konstrukčních prvků._x000d_
</t>
  </si>
  <si>
    <t>(3,14*(0,15)^2*0,63)</t>
  </si>
  <si>
    <t>Svislé a kompletní konstrukce</t>
  </si>
  <si>
    <t>33</t>
  </si>
  <si>
    <t>3861201-R1</t>
  </si>
  <si>
    <t>Montáž ŽB regulační šachty</t>
  </si>
  <si>
    <t>kus</t>
  </si>
  <si>
    <t>974553027</t>
  </si>
  <si>
    <t>34</t>
  </si>
  <si>
    <t>386RŠ</t>
  </si>
  <si>
    <t>Regulační šachta - 3,1*2,1*2,09 m</t>
  </si>
  <si>
    <t>-1762438658</t>
  </si>
  <si>
    <t>P</t>
  </si>
  <si>
    <t xml:space="preserve">Poznámka k položce:_x000d_
ŽB nádrž 3,1*2,1*2,09 m_x000d_
vč. poplastovaná stupadla_x000d_
spojovací a těsnící materiál_x000d_
zákrytová deska_x000d_
_x000d_
</t>
  </si>
  <si>
    <t>35</t>
  </si>
  <si>
    <t>389381001</t>
  </si>
  <si>
    <t>Dobetonování prefabrikovaných konstrukcí</t>
  </si>
  <si>
    <t>1059377628</t>
  </si>
  <si>
    <t xml:space="preserve">Poznámka k souboru cen:_x000d_
1. V ceně jsou započteny i náklady na bednění._x000d_
2. V ceně nejsou započteny náklady na výztuž, která se oceňuje cenou 389 36-1001 Doplňující výztuž prefabrikovaných konstrukcí._x000d_
</t>
  </si>
  <si>
    <t>Poznámka k položce:_x000d_
ryhletushnoucí směs z vodostavebního betonu HV4 B20</t>
  </si>
  <si>
    <t>2,0*((3,14*(0,15)^2*0,15)-(3,14*(0,111)^2*0,15))</t>
  </si>
  <si>
    <t>36</t>
  </si>
  <si>
    <t>2455152-R12</t>
  </si>
  <si>
    <t xml:space="preserve">materiály pomocné chemické pro výrobu stavební a pro příbuzné obory stavební chemie profily těsnící bobtnající š.20 mm  bal. 10 m</t>
  </si>
  <si>
    <t>1306210442</t>
  </si>
  <si>
    <t>Poznámka k položce:_x000d_
Těsnicí bobtnající profil nerozpustný ve vodě, při styku s vodou bobtná. dvojitě bobtnající profil s nosným dutým jádrem</t>
  </si>
  <si>
    <t>Vodorovné konstrukce</t>
  </si>
  <si>
    <t>37</t>
  </si>
  <si>
    <t>451541111</t>
  </si>
  <si>
    <t>Lože pod potrubí, stoky a drobné objekty v otevřeném výkopu ze štěrkodrtě 0-63 mm</t>
  </si>
  <si>
    <t>-2046504274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</si>
  <si>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</si>
  <si>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"RŠ" 3,8*2,8*0,12</t>
  </si>
  <si>
    <t>38</t>
  </si>
  <si>
    <t>451573111</t>
  </si>
  <si>
    <t>Lože pod potrubí, stoky a drobné objekty v otevřeném výkopu z písku a štěrkopísku do 63 mm</t>
  </si>
  <si>
    <t>-489554504</t>
  </si>
  <si>
    <t>"V-III.-1 DN200" 1158,8*0,9*0,15</t>
  </si>
  <si>
    <t>"V-III.-1 DN100" 14,5*0,8*0,15</t>
  </si>
  <si>
    <t>"V-III.-1/1 DN200" 337,7*0,9*0,15</t>
  </si>
  <si>
    <t>"V-III.-1/2 DN80" 158,6*0,8*0,15</t>
  </si>
  <si>
    <t>"V-III.-1/2.1 DN80" 65,0*0,8*0,15</t>
  </si>
  <si>
    <t>"propoje DN80" 14,1*0,8*0,15</t>
  </si>
  <si>
    <t>"šoupě Michelský vrch" 2,0*2,0*0,15</t>
  </si>
  <si>
    <t>"RŠ" 3,5*2,5*0,03</t>
  </si>
  <si>
    <t>39</t>
  </si>
  <si>
    <t>452313141</t>
  </si>
  <si>
    <t>Podkladní a zajišťovací konstrukce z betonu prostého v otevřeném výkopu bloky pro potrubí z betonu tř. C 16/20</t>
  </si>
  <si>
    <t>388241823</t>
  </si>
  <si>
    <t xml:space="preserve">Poznámka k souboru cen:_x000d_
1. Ceny -1121 až -1191 a -1192 lze použít i pro ochrannou vrstvu pod železobetonové konstrukce._x000d_
2. Ceny -2121 až -2191 a -2192 jsou určeny pro jakékoliv úkosy sedel._x000d_
</t>
  </si>
  <si>
    <t>"DN80-30°" (0,18*0,28*0,6)*1,0</t>
  </si>
  <si>
    <t>"DN80-90°" (0,59*0,28*0,364)*3,0</t>
  </si>
  <si>
    <t>"DN80-TKUS" (0,43*0,28*0,583)*1,0</t>
  </si>
  <si>
    <t>"DN100-90°" (0,77*0,3*1,212)*1,0</t>
  </si>
  <si>
    <t>"DN200-11°" (0,3*0,4*0,75)*13,0</t>
  </si>
  <si>
    <t>"DN200-22°" (0,56*0,4*0,848)*6,0</t>
  </si>
  <si>
    <t>"DN200-30°" (0,56*0,4*0,848)*9,0</t>
  </si>
  <si>
    <t>"DN200-45°" (0,87*0,5*0,966)*2,0</t>
  </si>
  <si>
    <t>"DN200-90°" (1,46*0,5*1,603)*1,0</t>
  </si>
  <si>
    <t>"DN200-TKUS" (1,09*0,5*1,688)*9,0</t>
  </si>
  <si>
    <t>40</t>
  </si>
  <si>
    <t>452321171</t>
  </si>
  <si>
    <t>Podkladní a zajišťovací konstrukce z betonu železového v otevřeném výkopu desky pod potrubí, stoky a drobné objekty z betonu tř. C 30/37</t>
  </si>
  <si>
    <t>-1909148494</t>
  </si>
  <si>
    <t>"podklad RŠ" 3,6*2,6*0,15</t>
  </si>
  <si>
    <t>41</t>
  </si>
  <si>
    <t>452351101</t>
  </si>
  <si>
    <t>Bednění podkladních a zajišťovacích konstrukcí v otevřeném výkopu desek nebo sedlových loží pod potrubí, stoky a drobné objekty</t>
  </si>
  <si>
    <t>-1243534866</t>
  </si>
  <si>
    <t>"podkladní deska" 2,0*(3,6*0,15+2,6*0,15)</t>
  </si>
  <si>
    <t>42</t>
  </si>
  <si>
    <t>452353101</t>
  </si>
  <si>
    <t>Bednění podkladních a zajišťovacích konstrukcí v otevřeném výkopu bloků pro potrubí</t>
  </si>
  <si>
    <t>-595822625</t>
  </si>
  <si>
    <t>"DN80-30°" ((0,18*0,6+0,28*0,6))*1,0</t>
  </si>
  <si>
    <t>"DN80-90°" ((0,59*0,364+0,28*0,364))*3,0</t>
  </si>
  <si>
    <t>"DN80-TKUS" ((0,43*0,583+0,28*0,583))*1,0</t>
  </si>
  <si>
    <t>"DN100-90°" ((0,77*1,212+0,3*1,212))*1,0</t>
  </si>
  <si>
    <t>"DN200-11°" ((0,3*0,75+0,4*0,75))*13,0</t>
  </si>
  <si>
    <t>"DN200-22°" ((0,56*0,848+0,4*0,848))*6,0</t>
  </si>
  <si>
    <t>"DN200-30°" ((0,56*0,848+0,4*0,848))*9,0</t>
  </si>
  <si>
    <t>"DN200-45°" ((0,87*0,966+0,5*0,966))*2,0</t>
  </si>
  <si>
    <t>"DN200-90°" ((1,46*1,603+0,5*1,603))*1,0</t>
  </si>
  <si>
    <t>"DN200-TKUS" ((1,09*1,688+0,5*1,688))*9,0</t>
  </si>
  <si>
    <t>43</t>
  </si>
  <si>
    <t>452368113</t>
  </si>
  <si>
    <t>Výztuž podkladních desek, bloků nebo pražců v otevřeném výkopu z betonářské oceli 10 505 (R) nebo BSt 500</t>
  </si>
  <si>
    <t>-47763795</t>
  </si>
  <si>
    <t>"měrná hmotnost 40,0 kg/m3" 1,404*0,04</t>
  </si>
  <si>
    <t>Trubní vedení</t>
  </si>
  <si>
    <t>44</t>
  </si>
  <si>
    <t>552-R1</t>
  </si>
  <si>
    <t>Krácení litinového potrubí DN80</t>
  </si>
  <si>
    <t>ks</t>
  </si>
  <si>
    <t>-1898041814</t>
  </si>
  <si>
    <t>45</t>
  </si>
  <si>
    <t>552-R2</t>
  </si>
  <si>
    <t>Krácení litinového potrubí DN100</t>
  </si>
  <si>
    <t>-1069753015</t>
  </si>
  <si>
    <t>46</t>
  </si>
  <si>
    <t>552-R3</t>
  </si>
  <si>
    <t>Krácení litinového potrubí DN200</t>
  </si>
  <si>
    <t>-2130929902</t>
  </si>
  <si>
    <t>47</t>
  </si>
  <si>
    <t>851241131</t>
  </si>
  <si>
    <t>Montáž potrubí z trub litinových tlakových hrdlových v otevřeném výkopu s integrovaným těsněním DN 80</t>
  </si>
  <si>
    <t>914010116</t>
  </si>
  <si>
    <t xml:space="preserve">Poznámka k souboru cen:_x000d_
1. V cenách souboru cen nejsou započteny náklady na:_x000d_
a) dodání potrubí; toto se oceňuje ve specifikaci,_x000d_
b) montáž tvarovek,_x000d_
c) podkladní konstrukci ze štěrkopísku - podkladní vrstva ze štěrkopísku se oceňue cenou 564 28-1111 Podklad ze štěrkopísku,_x000d_
d) zásyp potrubí, který se oceňuje cenami souboru 174 ..-.... Zásyp sypaninou z jakékoliv horniny, katalogu 800-1 Zemní práce části A 07._x000d_
2. Ceny montáže potrubí -1131 jsou určeny pro systémy těsněné elastickými kroužky a -1211 těsnícími kroužky a zámkovým spojem. Tyto se také oceňují ve specifikaci, nejsou-li zahrnuty již v ceně dodávky trub._x000d_
</t>
  </si>
  <si>
    <t>48</t>
  </si>
  <si>
    <t>55254080</t>
  </si>
  <si>
    <t>trouba vodovodní litinová hrdlová hrdlová Zn+Al povlak K9 dl 6m DN 80</t>
  </si>
  <si>
    <t>128</t>
  </si>
  <si>
    <t>1559343018</t>
  </si>
  <si>
    <t>"V-III.-1/2" 158,6</t>
  </si>
  <si>
    <t>"V-III.-1/2.1" 65,0</t>
  </si>
  <si>
    <t>"doměrek" 3,0*0,5</t>
  </si>
  <si>
    <t>225,1*1,01 'Přepočtené koeficientem množství</t>
  </si>
  <si>
    <t>49</t>
  </si>
  <si>
    <t>552911-R2</t>
  </si>
  <si>
    <t>Kroužek STD Vi DN 80,těsnící se zámky NG</t>
  </si>
  <si>
    <t>1754166245</t>
  </si>
  <si>
    <t>50</t>
  </si>
  <si>
    <t>851261131.1</t>
  </si>
  <si>
    <t>Montáž potrubí z trub litinových tlakových hrdlových v otevřeném výkopu s integrovaným těsněním DN 100</t>
  </si>
  <si>
    <t>328502388</t>
  </si>
  <si>
    <t>51</t>
  </si>
  <si>
    <t>55254081</t>
  </si>
  <si>
    <t>trouba vodovodní litinová hrdlová hrdlová Zn+Al povlak K9 dl 6m DN 100</t>
  </si>
  <si>
    <t>-497343451</t>
  </si>
  <si>
    <t>"odečteno digitálně"</t>
  </si>
  <si>
    <t>"V-III.-1" 14,5</t>
  </si>
  <si>
    <t>"doměrek" 2,0*0,5</t>
  </si>
  <si>
    <t>15,5*1,01 'Přepočtené koeficientem množství</t>
  </si>
  <si>
    <t>52</t>
  </si>
  <si>
    <t>552911-R1</t>
  </si>
  <si>
    <t>Kroužek STD Vi DN 100,těsnící se zámky NG</t>
  </si>
  <si>
    <t>1632661815</t>
  </si>
  <si>
    <t>53</t>
  </si>
  <si>
    <t>851351131</t>
  </si>
  <si>
    <t>Montáž potrubí z trub litinových tlakových hrdlových v otevřeném výkopu s integrovaným těsněním DN 200</t>
  </si>
  <si>
    <t>448482388</t>
  </si>
  <si>
    <t>54</t>
  </si>
  <si>
    <t>55254084</t>
  </si>
  <si>
    <t>trouba vodovodní litinová hrdlová hrdlová Zn+Al povlak K9 dl 6m DN 200</t>
  </si>
  <si>
    <t>2847826</t>
  </si>
  <si>
    <t>"V-III.-1" 1158,8</t>
  </si>
  <si>
    <t>"V-III.-1/1" 337,7</t>
  </si>
  <si>
    <t>1497,5*1,01 'Přepočtené koeficientem množství</t>
  </si>
  <si>
    <t>55</t>
  </si>
  <si>
    <t>552911-R3</t>
  </si>
  <si>
    <t>Kroužek STD Vi DN 200,těsnící se zámky NG</t>
  </si>
  <si>
    <t>-995211271</t>
  </si>
  <si>
    <t>56</t>
  </si>
  <si>
    <t>857241131</t>
  </si>
  <si>
    <t>Montáž litinových tvarovek na potrubí litinovém tlakovém jednoosých na potrubí z trub hrdlových v otevřeném výkopu, kanálu nebo v šachtě s integrovaným těsněním DN 80</t>
  </si>
  <si>
    <t>865486828</t>
  </si>
  <si>
    <t xml:space="preserve">Poznámka k souboru cen:_x000d_
1. V cenách souboru cen nejsou započteny náklady na:_x000d_
a) dodání tvarovek; tyto se oceňují ve specifikaci,_x000d_
b) podkladní konstrukci ze štěrkopísku - podkladní vrstva ze štěrkopísku se oceňuje cenou 564 28-111 Podklad ze štěrkopísku._x000d_
2. V cenách 857 ..-1141, -1151, -3141 a -3151 nejsou započteny náklady nadodání těsnících nebo zámkových kroužků; tyto se oceňují ve specifikaci._x000d_
</t>
  </si>
  <si>
    <t>57</t>
  </si>
  <si>
    <t>9.4.4.80</t>
  </si>
  <si>
    <t>Univerzální jištěná spojka, DN 80, rozsah 82-106 mm</t>
  </si>
  <si>
    <t>-1281724291</t>
  </si>
  <si>
    <t>58</t>
  </si>
  <si>
    <t>50.5.8030</t>
  </si>
  <si>
    <t>tvarovka litinová, MK, koleno hrdlové s hladkým koncem 30°, DN 80</t>
  </si>
  <si>
    <t>1917784229</t>
  </si>
  <si>
    <t>59</t>
  </si>
  <si>
    <t>857242122</t>
  </si>
  <si>
    <t>Montáž litinových tvarovek na potrubí litinovém tlakovém jednoosých na potrubí z trub přírubových v otevřeném výkopu, kanálu nebo v šachtě DN 80</t>
  </si>
  <si>
    <t>-1712456442</t>
  </si>
  <si>
    <t>60</t>
  </si>
  <si>
    <t>50.20.80.2000</t>
  </si>
  <si>
    <t>tvarovka litinová, FF, tvarovka přímá, DN 80/2000</t>
  </si>
  <si>
    <t>-2029565336</t>
  </si>
  <si>
    <t>61</t>
  </si>
  <si>
    <t>50.1.3.80</t>
  </si>
  <si>
    <t>tvarovka litinová, N, přírubové patkové koleno, DN 80</t>
  </si>
  <si>
    <t>-609203511</t>
  </si>
  <si>
    <t>62</t>
  </si>
  <si>
    <t>50.9.80</t>
  </si>
  <si>
    <t>tvarovka litinová, EU, přírubová tvarovka s hrdlem, DN80</t>
  </si>
  <si>
    <t>-838395632</t>
  </si>
  <si>
    <t>63</t>
  </si>
  <si>
    <t>857243131</t>
  </si>
  <si>
    <t>Montáž litinových tvarovek na potrubí litinovém tlakovém odbočných na potrubí z trub hrdlových v otevřeném výkopu, kanálu nebo v šachtě s integrovaným těsněním DN 80</t>
  </si>
  <si>
    <t>1306505847</t>
  </si>
  <si>
    <t>64</t>
  </si>
  <si>
    <t>55253809</t>
  </si>
  <si>
    <t>tvarovka hrdlová s hrdlovou odbočkou z tvárné litiny,práškový epoxid tl 250µm MMB-kus DN 80/80</t>
  </si>
  <si>
    <t>-239741482</t>
  </si>
  <si>
    <t>65</t>
  </si>
  <si>
    <t>857261131</t>
  </si>
  <si>
    <t>Montáž litinových tvarovek na potrubí litinovém tlakovém jednoosých na potrubí z trub hrdlových v otevřeném výkopu, kanálu nebo v šachtě s integrovaným těsněním DN 100</t>
  </si>
  <si>
    <t>-1493126146</t>
  </si>
  <si>
    <t>66</t>
  </si>
  <si>
    <t>9.4.4.100</t>
  </si>
  <si>
    <t>Univerzální jištěná spojka, DN 100, rozsah 104-133 mm</t>
  </si>
  <si>
    <t>428975409</t>
  </si>
  <si>
    <t>67</t>
  </si>
  <si>
    <t>857262122</t>
  </si>
  <si>
    <t>Montáž litinových tvarovek na potrubí litinovém tlakovém jednoosých na potrubí z trub přírubových v otevřeném výkopu, kanálu nebo v šachtě DN 100</t>
  </si>
  <si>
    <t>-1246020052</t>
  </si>
  <si>
    <t>68</t>
  </si>
  <si>
    <t>50.1.3.100</t>
  </si>
  <si>
    <t>tvarovka litinová, N, přírubové patkové koleno, DN 100</t>
  </si>
  <si>
    <t>-2076423272</t>
  </si>
  <si>
    <t>69</t>
  </si>
  <si>
    <t>50.9.100</t>
  </si>
  <si>
    <t>tvarovka litinová, EU, přírubová tvarovka s hrdlem, DN100</t>
  </si>
  <si>
    <t>-336310703</t>
  </si>
  <si>
    <t>70</t>
  </si>
  <si>
    <t>857351131</t>
  </si>
  <si>
    <t>Montáž litinových tvarovek na potrubí litinovém tlakovém jednoosých na potrubí z trub hrdlových v otevřeném výkopu, kanálu nebo v šachtě s integrovaným těsněním DN 200</t>
  </si>
  <si>
    <t>132565933</t>
  </si>
  <si>
    <t>71</t>
  </si>
  <si>
    <t>50.5.20011</t>
  </si>
  <si>
    <t>tvarovka litinová, MK, koleno hrdlové s hladkým koncem 11 1/4°, DN 200</t>
  </si>
  <si>
    <t>1371078393</t>
  </si>
  <si>
    <t>72</t>
  </si>
  <si>
    <t>50.5.200.22</t>
  </si>
  <si>
    <t>tvarovka litinová, MK, koleno hrdlové s hladkým koncem 22 1/2°, DN 200</t>
  </si>
  <si>
    <t>757877951</t>
  </si>
  <si>
    <t>73</t>
  </si>
  <si>
    <t>50.4.200.90</t>
  </si>
  <si>
    <t>tvarovka litinová, MMQ, koleno hrdlové 90°, DN 200</t>
  </si>
  <si>
    <t>-211165253</t>
  </si>
  <si>
    <t>74</t>
  </si>
  <si>
    <t>50.5.200.30</t>
  </si>
  <si>
    <t>tvarovka litinová, MK, koleno hrdlové s hladkým koncem 30°, DN 200</t>
  </si>
  <si>
    <t>1706558883</t>
  </si>
  <si>
    <t>75</t>
  </si>
  <si>
    <t>50.5.200.45</t>
  </si>
  <si>
    <t>tvarovka litinová, MK, koleno hrdlové s hladkým koncem 45°, DN 200</t>
  </si>
  <si>
    <t>-634452102</t>
  </si>
  <si>
    <t>76</t>
  </si>
  <si>
    <t>857352122</t>
  </si>
  <si>
    <t>Montáž litinových tvarovek na potrubí litinovém tlakovém jednoosých na potrubí z trub přírubových v otevřeném výkopu, kanálu nebo v šachtě DN 200</t>
  </si>
  <si>
    <t>1488151531</t>
  </si>
  <si>
    <t>77</t>
  </si>
  <si>
    <t>HWL.799420025010</t>
  </si>
  <si>
    <t>JISTÍCÍ TVAROVKA PROTI POSUNU S PŘÍRUBOU REDUKOVANÝ 250/200 (250/198-230) PN10</t>
  </si>
  <si>
    <t>-708856710</t>
  </si>
  <si>
    <t>78</t>
  </si>
  <si>
    <t>50.1.2.200</t>
  </si>
  <si>
    <t>tvarovka litinová, F, příruba s hladkým koncem, DN 200</t>
  </si>
  <si>
    <t>-1426999022</t>
  </si>
  <si>
    <t>79</t>
  </si>
  <si>
    <t>50.12.200</t>
  </si>
  <si>
    <t>200369946</t>
  </si>
  <si>
    <t>Poznámka k položce:_x000d_
délka 800 mm</t>
  </si>
  <si>
    <t>80</t>
  </si>
  <si>
    <t>981009291</t>
  </si>
  <si>
    <t>Poznámka k položce:_x000d_
délka 400 mm</t>
  </si>
  <si>
    <t>81</t>
  </si>
  <si>
    <t>50.1.7.200</t>
  </si>
  <si>
    <t>tvarovka litinová, X, zaslepovací příruba, DN 200</t>
  </si>
  <si>
    <t>-2103838734</t>
  </si>
  <si>
    <t>82</t>
  </si>
  <si>
    <t>552516-R</t>
  </si>
  <si>
    <t>příruba litinová úsporná PN16 pro vodovodní litinové potrubí 150/170mm</t>
  </si>
  <si>
    <t>259411198</t>
  </si>
  <si>
    <t>83</t>
  </si>
  <si>
    <t>50.9.200</t>
  </si>
  <si>
    <t>tvarovka litinová, EU, přírubová tvarovka s hrdlem, DN200</t>
  </si>
  <si>
    <t>-44351458</t>
  </si>
  <si>
    <t>84</t>
  </si>
  <si>
    <t>857354122</t>
  </si>
  <si>
    <t>Montáž litinových tvarovek na potrubí litinovém tlakovém odbočných na potrubí z trub přírubových v otevřeném výkopu, kanálu nebo v šachtě DN 200</t>
  </si>
  <si>
    <t>-1902730151</t>
  </si>
  <si>
    <t>85</t>
  </si>
  <si>
    <t>50.1.5.200.80</t>
  </si>
  <si>
    <t>tvarovka litinová, T, odbočka přírubová, DN 200/80</t>
  </si>
  <si>
    <t>-381893906</t>
  </si>
  <si>
    <t>86</t>
  </si>
  <si>
    <t>50.1.5.200.200</t>
  </si>
  <si>
    <t>tvarovka litinová, T, odbočka přírubová, DN 200/200</t>
  </si>
  <si>
    <t>1158388804</t>
  </si>
  <si>
    <t>87</t>
  </si>
  <si>
    <t>50.1.5.200.100</t>
  </si>
  <si>
    <t>tvarovka litinová, T, odbočka přírubová, DN 200/100</t>
  </si>
  <si>
    <t>-772987677</t>
  </si>
  <si>
    <t>88</t>
  </si>
  <si>
    <t>50.1.6.200100</t>
  </si>
  <si>
    <t>tvarovka litinová, TT, kříž přírubový, DN 200/DN100</t>
  </si>
  <si>
    <t>-1891602696</t>
  </si>
  <si>
    <t>89</t>
  </si>
  <si>
    <t>871375211</t>
  </si>
  <si>
    <t>Kanalizační potrubí z tvrdého PVC v otevřeném výkopu ve sklonu do 20 %, hladkého plnostěnného jednovrstvého, tuhost třídy SN 4 DN 315</t>
  </si>
  <si>
    <t>987886649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</si>
  <si>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</si>
  <si>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90</t>
  </si>
  <si>
    <t>8830-spoj</t>
  </si>
  <si>
    <t>spojovací materiál nerez</t>
  </si>
  <si>
    <t>1111046452</t>
  </si>
  <si>
    <t xml:space="preserve">Poznámka k položce:_x000d_
rozměry šroubů, matek a podložek dle použitých armatur </t>
  </si>
  <si>
    <t>91</t>
  </si>
  <si>
    <t>891241112</t>
  </si>
  <si>
    <t>Montáž vodovodních armatur na potrubí šoupátek nebo klapek uzavíracích v otevřeném výkopu nebo v šachtách s osazením zemní soupravy (bez poklopů) DN 80</t>
  </si>
  <si>
    <t>476099516</t>
  </si>
  <si>
    <t xml:space="preserve">Poznámka k souboru cen:_x000d_
1. V cenách jsou započteny i náklady:_x000d_
a) u šoupátek ceny -1112 na vytvoření otvorů ve stropech šachet pro prostup zemních souprav šoupátek,_x000d_
b) u hlavních ventilů ceny -3111 na osazení zemních souprav,_x000d_
c) u navrtávacích pasů ceny -9111 na výkop montážních jamek, opravu izolace ocelových trubek a na osazení zemních souprav._x000d_
2. V cenách nejsou započteny náklady na:_x000d_
a) dodání vodoměrů, šoupátek, uzavíracích klapek, ventilů, montážních vložek, kompenzátorů, koncových nebo zpětných klapek, hydrantů, zemních souprav, šoupátkových koleček, šoupátkových a hydrantových klíčů, navrtávacích pasů, tvarovek a kompenzačních nástavců; tyto armatury se oceňují ve specifikaci,_x000d_
b)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ceníku,_x000d_
c) obsyp odvodňovacího zařízení hydrantů ze štěrku nebo štěrkopísku; obsyp se oceňuje příslušnými cenami souboru cen 451 5 . - . 1 Lože pod potrubí, stoky a drobné objekty části A 01 tohoto katalogu,_x000d_
d) osazení hydrantových, šoupátkových a ventilových poklopů; osazení poklopů se oceňuje příslušnými cenami souboru cen 899 40-11 Osazení poklopů litinových části A 01 tohoto katalogu._x000d_
3. V cenách 891 52-4121 a -5211 nejsou započteny náklady na dodání těsnících pryžových kroužků. Tyto se oceňují ve specifikaci, nejsou-li zahrnuty v ceně trub._x000d_
4. V cenách 891 ..-5313 nejsou započteny náklady na dodání potrubní spojky. Tyto jsou zahrnuty v ceně trub._x000d_
</t>
  </si>
  <si>
    <t>92</t>
  </si>
  <si>
    <t>3.3.80</t>
  </si>
  <si>
    <t>šoupátko 3.3, DN 80, stavební délka dle ČSN, PN 10/16</t>
  </si>
  <si>
    <t>1213978353</t>
  </si>
  <si>
    <t>93</t>
  </si>
  <si>
    <t>7.5.5.650</t>
  </si>
  <si>
    <t>zemní teleskopická souprava 7.5, pro šoupě DN 65-80, rozsah 0,85-1,45 m</t>
  </si>
  <si>
    <t>920784258</t>
  </si>
  <si>
    <t>94</t>
  </si>
  <si>
    <t>891247211</t>
  </si>
  <si>
    <t>Montáž vodovodních armatur na potrubí hydrantů nadzemních DN 80</t>
  </si>
  <si>
    <t>190496608</t>
  </si>
  <si>
    <t>95</t>
  </si>
  <si>
    <t>42273594</t>
  </si>
  <si>
    <t>hydrant podzemní DN 80 PN 16 dvojitý uzávěr s koulí krycí v 1500mm</t>
  </si>
  <si>
    <t>-1960970465</t>
  </si>
  <si>
    <t>96</t>
  </si>
  <si>
    <t>12.24</t>
  </si>
  <si>
    <t>hydrantová drenáž pro plnoprůtokový hydrant 12.24</t>
  </si>
  <si>
    <t>-921711562</t>
  </si>
  <si>
    <t>97</t>
  </si>
  <si>
    <t>891261112</t>
  </si>
  <si>
    <t>Montáž vodovodních armatur na potrubí šoupátek nebo klapek uzavíracích v otevřeném výkopu nebo v šachtách s osazením zemní soupravy (bez poklopů) DN 100</t>
  </si>
  <si>
    <t>528181948</t>
  </si>
  <si>
    <t>98</t>
  </si>
  <si>
    <t>3.3.100</t>
  </si>
  <si>
    <t>šoupátko 3.3, DN 100, stavební délka dle ČSN, PN 10/16</t>
  </si>
  <si>
    <t>-1035754369</t>
  </si>
  <si>
    <t>99</t>
  </si>
  <si>
    <t>7.5.6.650</t>
  </si>
  <si>
    <t>zemní teleskopická souprava 7.5, pro šoupě DN 100-150, rozsah 0,85-1,45 m</t>
  </si>
  <si>
    <t>788944007</t>
  </si>
  <si>
    <t>100</t>
  </si>
  <si>
    <t>891267211</t>
  </si>
  <si>
    <t>Montáž vodovodních armatur na potrubí hydrantů nadzemních DN 100</t>
  </si>
  <si>
    <t>-518645442</t>
  </si>
  <si>
    <t>101</t>
  </si>
  <si>
    <t>12.6.4.100.1500</t>
  </si>
  <si>
    <t>hydrant nadzemní 12.6.4, dvojitě jištený, objezdový, DN 100, 1500 mm</t>
  </si>
  <si>
    <t>656534165</t>
  </si>
  <si>
    <t>102</t>
  </si>
  <si>
    <t>12.21</t>
  </si>
  <si>
    <t>hydrantová drenáž pro hydrant 12.21</t>
  </si>
  <si>
    <t>-1717406671</t>
  </si>
  <si>
    <t>103</t>
  </si>
  <si>
    <t>891351112</t>
  </si>
  <si>
    <t>Montáž vodovodních armatur na potrubí šoupátek nebo klapek uzavíracích v otevřeném výkopu nebo v šachtách s osazením zemní soupravy (bez poklopů) DN 200</t>
  </si>
  <si>
    <t>-725448970</t>
  </si>
  <si>
    <t>104</t>
  </si>
  <si>
    <t>3.3.200</t>
  </si>
  <si>
    <t>šoupátko 3.3, DN 200, stavební délka dle ČSN, PN 16</t>
  </si>
  <si>
    <t>-949226427</t>
  </si>
  <si>
    <t>105</t>
  </si>
  <si>
    <t>7.5.9.650</t>
  </si>
  <si>
    <t>zemní teleskopická souprava 7.5, pro šoupě DN 200, rozsah 0,85-1,45 m</t>
  </si>
  <si>
    <t>1235730424</t>
  </si>
  <si>
    <t>106</t>
  </si>
  <si>
    <t>891351222</t>
  </si>
  <si>
    <t>Montáž vodovodních armatur na potrubí šoupátek nebo klapek uzavíracích v šachtách s ručním kolečkem DN 200</t>
  </si>
  <si>
    <t>-1503027010</t>
  </si>
  <si>
    <t>107</t>
  </si>
  <si>
    <t>3.1.20016</t>
  </si>
  <si>
    <t>šoupátko 3.1, DN 200, stavební délka F4, PN 16</t>
  </si>
  <si>
    <t>2075898371</t>
  </si>
  <si>
    <t>108</t>
  </si>
  <si>
    <t>7.3.200</t>
  </si>
  <si>
    <t>Ovládací kolečko pro šoupata DN 200</t>
  </si>
  <si>
    <t>1220415152</t>
  </si>
  <si>
    <t>109</t>
  </si>
  <si>
    <t>8913534-R</t>
  </si>
  <si>
    <t>Montáž vodovodních armatur na potrubí ventilů regulačních v objektech DN 200</t>
  </si>
  <si>
    <t>-415729848</t>
  </si>
  <si>
    <t>110</t>
  </si>
  <si>
    <t>HWL.150020000010</t>
  </si>
  <si>
    <t>REGULACE TLAKU 200</t>
  </si>
  <si>
    <t>939783911</t>
  </si>
  <si>
    <t>111</t>
  </si>
  <si>
    <t>8913553-R</t>
  </si>
  <si>
    <t>Montáž vodovodních armatur na potrubí zpětných klapek DN 200</t>
  </si>
  <si>
    <t>-1498398193</t>
  </si>
  <si>
    <t>112</t>
  </si>
  <si>
    <t>HWL.991120000010</t>
  </si>
  <si>
    <t>LAPAČ NEČISTOT 200</t>
  </si>
  <si>
    <t>1747220518</t>
  </si>
  <si>
    <t>113</t>
  </si>
  <si>
    <t>892241111</t>
  </si>
  <si>
    <t>Tlakové zkoušky vodou na potrubí DN do 80</t>
  </si>
  <si>
    <t>1840267869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</si>
  <si>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</si>
  <si>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114</t>
  </si>
  <si>
    <t>892271111</t>
  </si>
  <si>
    <t>Tlakové zkoušky vodou na potrubí DN 100 nebo 125</t>
  </si>
  <si>
    <t>-494910687</t>
  </si>
  <si>
    <t>115</t>
  </si>
  <si>
    <t>892351111</t>
  </si>
  <si>
    <t>Tlakové zkoušky vodou na potrubí DN 150 nebo 200</t>
  </si>
  <si>
    <t>722121372</t>
  </si>
  <si>
    <t>116</t>
  </si>
  <si>
    <t>892372111</t>
  </si>
  <si>
    <t>Tlakové zkoušky vodou zabezpečení konců potrubí při tlakových zkouškách DN do 300</t>
  </si>
  <si>
    <t>-2085234370</t>
  </si>
  <si>
    <t>117</t>
  </si>
  <si>
    <t>894412411</t>
  </si>
  <si>
    <t>Osazení betonových nebo železobetonových dílců pro šachty skruží přechodových</t>
  </si>
  <si>
    <t>-556129725</t>
  </si>
  <si>
    <t xml:space="preserve">Poznámka k souboru cen:_x000d_
1. V cenách nejsou započteny náklady na dodání betonových nebo železobetonových dílců a těsnění; dodání těchto se oceňuje ve specifikaci._x000d_
</t>
  </si>
  <si>
    <t>118</t>
  </si>
  <si>
    <t>59224312</t>
  </si>
  <si>
    <t>kónus šachetní betonový kapsové plastové stupadlo 100x62,5x58cm</t>
  </si>
  <si>
    <t>1506075600</t>
  </si>
  <si>
    <t>119</t>
  </si>
  <si>
    <t>899104112</t>
  </si>
  <si>
    <t>Osazení poklopů litinových a ocelových včetně rámů pro třídu zatížení D400, E600</t>
  </si>
  <si>
    <t>749909197</t>
  </si>
  <si>
    <t xml:space="preserve">Poznámka k souboru cen:_x000d_
1. V cenách 899 10 -.112 nejsou započteny náklady na dodání poklopů včetně rámů; tyto náklady se oceňují ve specifikaci._x000d_
2. V cenách 899 10 -.113 nejsou započteny náklady na:_x000d_
a) dodání poklopů; tyto náklady se oceňují ve specifikaci,_x000d_
b) montáž rámů, která se oceňuje cenami souboru 452 11-21.. části A01 tohoto katalogu._x000d_
3. Poklopy a vtokové mříže dělíme do těchto tříd zatížení:_x000d_
a) A15, A50 pro plochy používané výlučně chodci a cyklisty,_x000d_
b) B125 pro chodníky, pěší zóny a plochy srovnatelné, plochy pro stání a parkování osobních automobilů i v patrech,_x000d_
c) C250 pro poklopy umístěné v ploše odvodňovacích proužků pozemní komunikace, která měřeno od hrany obrubníku, zasahuje nejvíce 0,5 m do vozovkya nejvíce 0,2 m do chodníku,_x000d_
d) D400 pro vozovky pozemních komunikací, ulice pro pěší, zpevněné krajnice a parkovací plochy, které jsou přístupné pro všechny druhy silničních vozidel,_x000d_
e) E600 pro plochy, které budou vystavené zvláště vysokému zatížení kol._x000d_
</t>
  </si>
  <si>
    <t>120</t>
  </si>
  <si>
    <t>59224660</t>
  </si>
  <si>
    <t>poklop šachtový betonová výplň+litina 785(610)x16mm D400 bez odvětrání</t>
  </si>
  <si>
    <t>-1565785237</t>
  </si>
  <si>
    <t>121</t>
  </si>
  <si>
    <t>899401112</t>
  </si>
  <si>
    <t>Osazení poklopů litinových šoupátkových</t>
  </si>
  <si>
    <t>-955311294</t>
  </si>
  <si>
    <t xml:space="preserve">Poznámka k souboru cen:_x000d_
1. V cenách osazení poklopů jsou započteny i náklady na jejich podezdění._x000d_
2. V cenách nejsou započteny náklady na dodání poklopů; tyto se oceňují ve specifikaci. Ztratné se nestanoví._x000d_
</t>
  </si>
  <si>
    <t>122</t>
  </si>
  <si>
    <t>7.2.13</t>
  </si>
  <si>
    <t>Pitná voda Uliční poklopy uliční poklop šoupatový 7.2.13</t>
  </si>
  <si>
    <t>-1788624061</t>
  </si>
  <si>
    <t>123</t>
  </si>
  <si>
    <t>7.2.10.</t>
  </si>
  <si>
    <t>deska podkladová pro poklop uliční polyamidový 7.2.10 univerzální</t>
  </si>
  <si>
    <t>-749016869</t>
  </si>
  <si>
    <t>124</t>
  </si>
  <si>
    <t>899713111</t>
  </si>
  <si>
    <t>Orientační tabulky na vodovodních a kanalizačních řadech na sloupku ocelovém nebo betonovém</t>
  </si>
  <si>
    <t>-424804777</t>
  </si>
  <si>
    <t xml:space="preserve">Poznámka k souboru cen:_x000d_
1. V cenách jsou započteny náklady na dodání a připevnění tabulky._x000d_
2. V ceně -3111 jsou započteny i náklady na osazení sloupků._x000d_
3. V ceně -3111 nejsou započteny náklady na zemní práce a na dodání sloupků (betonových nebo ocelových s betonovými patkami); sloupky se oceňují ve specifikaci._x000d_
</t>
  </si>
  <si>
    <t>125</t>
  </si>
  <si>
    <t>899721111</t>
  </si>
  <si>
    <t>Signalizační vodič na potrubí DN do 150 mm</t>
  </si>
  <si>
    <t>286285892</t>
  </si>
  <si>
    <t>126</t>
  </si>
  <si>
    <t>899722112</t>
  </si>
  <si>
    <t>Krytí potrubí z plastů výstražnou fólií z PVC šířky 25 cm</t>
  </si>
  <si>
    <t>-1178938666</t>
  </si>
  <si>
    <t>Potrubí z trub litinových</t>
  </si>
  <si>
    <t>127</t>
  </si>
  <si>
    <t>850245121</t>
  </si>
  <si>
    <t>Výřez nebo výsek na potrubí z trub litinových tlakových nebo plastických hmot DN 80</t>
  </si>
  <si>
    <t>-949931411</t>
  </si>
  <si>
    <t xml:space="preserve">Poznámka k souboru cen:_x000d_
1. Ceny výřezu nebo výseku na potrubí z trub litinových tlakových nebo plastických hmot jsou určeny pro dva řezy nebo seky prováděné na potrubí dodatečně._x000d_
2. V cenách jsou započteny náklady na:_x000d_
a) ohlášení uzavíraní vody,_x000d_
b) uzavření a otevření šoupat,_x000d_
c) vypuštění a napuštění vody,_x000d_
d) odvzdušnění potrubí,_x000d_
e) strojní nebo ruční výřez potrubí,_x000d_
f) nutné úpravy výkopu v prostoru provádění._x000d_
</t>
  </si>
  <si>
    <t>850265121</t>
  </si>
  <si>
    <t>Výřez nebo výsek na potrubí z trub litinových tlakových nebo plastických hmot DN 100</t>
  </si>
  <si>
    <t>-208010293</t>
  </si>
  <si>
    <t>129</t>
  </si>
  <si>
    <t>850355121</t>
  </si>
  <si>
    <t>Výřez nebo výsek na potrubí z trub litinových tlakových nebo plastických hmot DN 200</t>
  </si>
  <si>
    <t>-224658790</t>
  </si>
  <si>
    <t>8-1</t>
  </si>
  <si>
    <t>Trubní vedení - spojovací materiál + zajištění</t>
  </si>
  <si>
    <t>130</t>
  </si>
  <si>
    <t>HWL.883002010000</t>
  </si>
  <si>
    <t>ŠROUB S MATICÍ NEREZ A2 M20/100</t>
  </si>
  <si>
    <t>1963110043</t>
  </si>
  <si>
    <t>131</t>
  </si>
  <si>
    <t>HWL.887202000000</t>
  </si>
  <si>
    <t xml:space="preserve">PODLOŽKA  NEREZ M20</t>
  </si>
  <si>
    <t>1797670600</t>
  </si>
  <si>
    <t>Ostatní konstrukce a práce, bourání</t>
  </si>
  <si>
    <t>132</t>
  </si>
  <si>
    <t>914511111</t>
  </si>
  <si>
    <t>Montáž sloupku dopravních značek délky do 3,5 m do betonového základu</t>
  </si>
  <si>
    <t>1761061910</t>
  </si>
  <si>
    <t xml:space="preserve">Poznámka k souboru cen:_x000d_
1. V cenách jsou započteny i náklady na:_x000d_
a) vykopání jamek s odhozem výkopku na vzdálenost do 3 m,_x000d_
b) osazení sloupku včetně montáže a dodávky plastového víčka,_x000d_
2. V cenách -1111 jsou započteny i náklady na betonový základ._x000d_
3. V cenách -1112 jsou započteny i náklady na hliníkovou patku s betonovým základem._x000d_
4. V cenách nejsou započteny náklady na:_x000d_
a) dodání sloupku, tyto se oceňují ve specifikaci_x000d_
b) naložení a odklizení výkopku, tyto se oceňují cenami části A01 katalogu 800-1 Zemní práce._x000d_
</t>
  </si>
  <si>
    <t>133</t>
  </si>
  <si>
    <t>4044522-R</t>
  </si>
  <si>
    <t>sloupek Zn 60 - 350 s doplněným modrobílým nátěrem</t>
  </si>
  <si>
    <t>1798614325</t>
  </si>
  <si>
    <t xml:space="preserve">Poznámka k položce:_x000d_
položka obsahuje dodání materiálu, odmaštění povrchu, nátěr </t>
  </si>
  <si>
    <t>134</t>
  </si>
  <si>
    <t>977151128</t>
  </si>
  <si>
    <t>Jádrové vrty diamantovými korunkami do stavebních materiálů (železobetonu, betonu, cihel, obkladů, dlažeb, kamene) průměru přes 250 do 300 mm</t>
  </si>
  <si>
    <t>-1659988869</t>
  </si>
  <si>
    <t xml:space="preserve">Poznámka k souboru cen:_x000d_
1. V cenách jsou započteny i náklady na rozměření, ukotvení vrtacího stroje, vrtání, opotřebení diamantových vrtacích korunek a spotřebu vody._x000d_
2. V cenách -1211 až -1233 pro dovrchní vrty jsou započteny i náklady na odsátí výplachové vody z vrtu._x000d_
</t>
  </si>
  <si>
    <t>997</t>
  </si>
  <si>
    <t>Přesun sutě</t>
  </si>
  <si>
    <t>135</t>
  </si>
  <si>
    <t>997013501</t>
  </si>
  <si>
    <t>Odvoz suti a vybouraných hmot na skládku nebo meziskládku se složením, na vzdálenost do 1 km</t>
  </si>
  <si>
    <t>111003965</t>
  </si>
  <si>
    <t xml:space="preserve">Poznámka k souboru cen:_x000d_
1. Délka odvozu suti je vzdálenost od místa naložení suti na dopravní prostředek až po místo složení na určené skládce nebo meziskládce._x000d_
2. V ceně -3501 jsou započteny i náklady na složení suti na skládku nebo meziskládku._x000d_
3. Ceny jsou určeny pro odvoz suti na skládku nebo meziskládku jakýmkoliv způsobem silniční dopravy (i prostřednictvím kontejnerů)._x000d_
4. Odvoz suti z meziskládky se oceňuje cenou 997 01-3511._x000d_
</t>
  </si>
  <si>
    <t>"beton armovaný" 0,085</t>
  </si>
  <si>
    <t>"odvoz na skládku 8 km"</t>
  </si>
  <si>
    <t>136</t>
  </si>
  <si>
    <t>997013509</t>
  </si>
  <si>
    <t>Odvoz suti a vybouraných hmot na skládku nebo meziskládku se složením, na vzdálenost Příplatek k ceně za každý další i započatý 1 km přes 1 km</t>
  </si>
  <si>
    <t>1539490753</t>
  </si>
  <si>
    <t>"odvoz na skládku 8 km" 0,085*7</t>
  </si>
  <si>
    <t>137</t>
  </si>
  <si>
    <t>997221625</t>
  </si>
  <si>
    <t>Poplatek za uložení stavebního odpadu na skládce (skládkovné) z armovaného betonu zatříděného do Katalogu odpadů pod kódem 17 01 01</t>
  </si>
  <si>
    <t>-1164332588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</si>
  <si>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</si>
  <si>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998</t>
  </si>
  <si>
    <t>Přesun hmot</t>
  </si>
  <si>
    <t>138</t>
  </si>
  <si>
    <t>998273102</t>
  </si>
  <si>
    <t>Přesun hmot pro trubní vedení hloubené z trub litinových pro vodovody nebo kanalizace v otevřeném výkopu dopravní vzdálenost do 15 m</t>
  </si>
  <si>
    <t>-2031862410</t>
  </si>
  <si>
    <t xml:space="preserve">Poznámka k souboru cen:_x000d_
1. Položky přesunu hmot nelze užít pro zeminu, sypaniny, štěrkopísek, kamenivo ap. Případná manipulace s tímto materiálem se oceňuje souborem cen 162 2.-.... Vodorovné přemístění výkopku nebo sypaniny katalogu 800-1 Zemní práce._x000d_
</t>
  </si>
  <si>
    <t>02 - SO 05 - Splašková kanalizace</t>
  </si>
  <si>
    <t>424963811</t>
  </si>
  <si>
    <t>1902060072</t>
  </si>
  <si>
    <t>-303292089</t>
  </si>
  <si>
    <t>-1317289798</t>
  </si>
  <si>
    <t>"pr.hl." 2,437</t>
  </si>
  <si>
    <t>"stoka" 492,2*1,12*2,437</t>
  </si>
  <si>
    <t>"rozšíření pro šachty DN1000" (((2,2*2,2*0,57)*13)+((1,1*2,2*2,437)*13))</t>
  </si>
  <si>
    <t>"kom" -(416,8*1,12*0,44)</t>
  </si>
  <si>
    <t>"štěrk" -(7,3*1,12*0,4)</t>
  </si>
  <si>
    <t>"dlažba" -(21,4*1,12*0,32)</t>
  </si>
  <si>
    <t>"ornice" -(46,7*1,12*0,15)</t>
  </si>
  <si>
    <t>"hloubení rýh 50%" 1231,777*0,5</t>
  </si>
  <si>
    <t>1556102873</t>
  </si>
  <si>
    <t>-429467203</t>
  </si>
  <si>
    <t>"stoka" 492,2*2,0*2,437</t>
  </si>
  <si>
    <t>151811231</t>
  </si>
  <si>
    <t>Odstranění pažicích boxů pro pažení a rozepření stěn rýh podzemního vedení hloubka výkopu do 4 m, šířka do 1,2 m</t>
  </si>
  <si>
    <t>707901869</t>
  </si>
  <si>
    <t>-2001447153</t>
  </si>
  <si>
    <t>"výkop" 615,889</t>
  </si>
  <si>
    <t>-1915142633</t>
  </si>
  <si>
    <t>"zpětný zásyp" 419,909</t>
  </si>
  <si>
    <t>-1566577250</t>
  </si>
  <si>
    <t>-144432701</t>
  </si>
  <si>
    <t>"zpětný zásyp" -419,909</t>
  </si>
  <si>
    <t>-1374460208</t>
  </si>
  <si>
    <t>-132159948</t>
  </si>
  <si>
    <t>1029448709</t>
  </si>
  <si>
    <t>"přebytečný výkopek" 615,889</t>
  </si>
  <si>
    <t>54353905</t>
  </si>
  <si>
    <t>"přebytečný výkopek" 195,98</t>
  </si>
  <si>
    <t>-1886520471</t>
  </si>
  <si>
    <t>"výkop" 1231,777</t>
  </si>
  <si>
    <t>1379123077</t>
  </si>
  <si>
    <t>"měrná hmotnost 1,8 CÚ2019" 811,868*1,8</t>
  </si>
  <si>
    <t>1744573289</t>
  </si>
  <si>
    <t>"přebytečný výkopek"1231,777-419,909</t>
  </si>
  <si>
    <t>1681823989</t>
  </si>
  <si>
    <t>"lože šachty" -3,994</t>
  </si>
  <si>
    <t>"obsyp" -321,884</t>
  </si>
  <si>
    <t>"bet. sedlo" -62,259</t>
  </si>
  <si>
    <t>"podklad bet." -3,822</t>
  </si>
  <si>
    <t>-1290096032</t>
  </si>
  <si>
    <t>"měrná hmotnost 2,0, zásyp 50%" 419,909*2,0</t>
  </si>
  <si>
    <t>909697569</t>
  </si>
  <si>
    <t>1316077697</t>
  </si>
  <si>
    <t>"stoka" 1,12*0,655*492,2</t>
  </si>
  <si>
    <t>"objem potrubí DN300" -(0,07963*492,2)</t>
  </si>
  <si>
    <t>-1472990650</t>
  </si>
  <si>
    <t>"měr. hmotnost 2,0" 321,884*2,0</t>
  </si>
  <si>
    <t>-1110835055</t>
  </si>
  <si>
    <t>-1234105370</t>
  </si>
  <si>
    <t>"stoka" 492,2</t>
  </si>
  <si>
    <t>359901111</t>
  </si>
  <si>
    <t>Vyčištění stok jakékoliv výšky</t>
  </si>
  <si>
    <t>-2106873199</t>
  </si>
  <si>
    <t xml:space="preserve">Poznámka k souboru cen:_x000d_
1. Cena je určena pro konečné vyčištění stok před předáním a převzetím._x000d_
</t>
  </si>
  <si>
    <t>359901211</t>
  </si>
  <si>
    <t>Monitoring stok (kamerový systém) jakékoli výšky nová kanalizace</t>
  </si>
  <si>
    <t>-541238147</t>
  </si>
  <si>
    <t xml:space="preserve">Poznámka k souboru cen:_x000d_
1. V ceně jsou započteny náklady na zhotovení záznamu o prohlídce a protokolu prohlídky._x000d_
</t>
  </si>
  <si>
    <t>1470017237</t>
  </si>
  <si>
    <t>"podklad štěrk šachta DN1000" (1,6*1,6*0,12)*13,0</t>
  </si>
  <si>
    <t>452112111</t>
  </si>
  <si>
    <t>Osazení betonových dílců prstenců nebo rámů pod poklopy a mříže, výšky do 100 mm</t>
  </si>
  <si>
    <t>441174313</t>
  </si>
  <si>
    <t xml:space="preserve">Poznámka k souboru cen:_x000d_
1. V cenách nejsou započteny náklady na dodávku betonových výrobků; tyto se oceňují ve specifikaci._x000d_
</t>
  </si>
  <si>
    <t>59224185</t>
  </si>
  <si>
    <t>prstenec šachtový vyrovnávací betonový 625x120x60mm</t>
  </si>
  <si>
    <t>-322649061</t>
  </si>
  <si>
    <t>59224176</t>
  </si>
  <si>
    <t>prstenec šachtový vyrovnávací betonový 625x120x80mm</t>
  </si>
  <si>
    <t>CS ÚRS 2019 02</t>
  </si>
  <si>
    <t>882249211</t>
  </si>
  <si>
    <t>59224187</t>
  </si>
  <si>
    <t>prstenec šachtový vyrovnávací betonový 625x120x100mm</t>
  </si>
  <si>
    <t>1533877679</t>
  </si>
  <si>
    <t>452112121</t>
  </si>
  <si>
    <t>Osazení betonových dílců prstenců nebo rámů pod poklopy a mříže, výšky přes 100 do 200 mm</t>
  </si>
  <si>
    <t>-1975626009</t>
  </si>
  <si>
    <t>59224188</t>
  </si>
  <si>
    <t>prstenec šachtový vyrovnávací betonový 625x120x120mm</t>
  </si>
  <si>
    <t>1193162399</t>
  </si>
  <si>
    <t>452311131</t>
  </si>
  <si>
    <t>Podkladní a zajišťovací konstrukce z betonu prostého v otevřeném výkopu desky pod potrubí, stoky a drobné objekty z betonu tř. C 12/15</t>
  </si>
  <si>
    <t>-1250416324</t>
  </si>
  <si>
    <t>"podklad bet. šachty DN1000" (1,4*1,4*0,15)*13,0</t>
  </si>
  <si>
    <t>452312131.1</t>
  </si>
  <si>
    <t>Podkladní a zajišťovací konstrukce z betonu prostého v otevřeném výkopu sedlové lože pod potrubí z betonu tř. C 12/15</t>
  </si>
  <si>
    <t>-805378256</t>
  </si>
  <si>
    <t>"stoka" 0,61*0,239*492,2</t>
  </si>
  <si>
    <t>"objem potrubí DN300" -(0,0193*492,2)</t>
  </si>
  <si>
    <t>452351101.1</t>
  </si>
  <si>
    <t>-806225520</t>
  </si>
  <si>
    <t>"stoka" 2,0*0,239*492,2</t>
  </si>
  <si>
    <t>"šachty" ((1,4*0,15)*4)*13,0</t>
  </si>
  <si>
    <t>452368211</t>
  </si>
  <si>
    <t>Výztuž podkladních desek, bloků nebo pražců v otevřeném výkopu ze svařovaných sítí typu Kari</t>
  </si>
  <si>
    <t>1718859003</t>
  </si>
  <si>
    <t>"měrná hmotnost 3,03 kg/m2" 50,96*0,00303</t>
  </si>
  <si>
    <t>831372121</t>
  </si>
  <si>
    <t>Montáž potrubí z trub kameninových hrdlových s integrovaným těsněním v otevřeném výkopu ve sklonu do 20 % DN 300</t>
  </si>
  <si>
    <t>1644346287</t>
  </si>
  <si>
    <t xml:space="preserve">Poznámka k souboru cen:_x000d_
1. V cenách montáže potrubí z trub kameninových hrdlových s integrovaným těsněním 831 . . -2121 jsou těsnící kroužky součástí dodávky kameninových trub. Tyto trouby se oceňují ve specifikaci, ztratné lze dohodnout ve výši 1,5 %._x000d_
2. Ceny 831 . . -2193 jsou určeny pro každé jednotlivé napojení dvou dříků trub o zhruba stejném průměru, kdy maximální rozdíl průměrů je 12 mm. Platí také pro spoj dvou různých materiálů_x000d_
3. Ceny 26-3195 a 38-3195 jsou určeny pro každé jednotlivé připojení vnitřní kanalizace na kanalizační přípojku._x000d_
</t>
  </si>
  <si>
    <t>59710711</t>
  </si>
  <si>
    <t>trouba kameninová glazovaná DN 300 dl 2,50m spojovací systém C Třída 160</t>
  </si>
  <si>
    <t>-290504408</t>
  </si>
  <si>
    <t>"GA" -(14,0*0,6)</t>
  </si>
  <si>
    <t>"GZ" -(14,0*0,6)</t>
  </si>
  <si>
    <t>475,4*1,015 'Přepočtené koeficientem množství</t>
  </si>
  <si>
    <t>59710849</t>
  </si>
  <si>
    <t>trouba kameninová glazovaná zkrácená DN 300 dl 60(75)cm třída 160 spojovací systém C</t>
  </si>
  <si>
    <t>630792345</t>
  </si>
  <si>
    <t>59710879</t>
  </si>
  <si>
    <t>trouba kameninová glazovaná zkrácená bez hrdla DN 300 dl 60(75)cm třída 160 spojovací systém C</t>
  </si>
  <si>
    <t>-1084202193</t>
  </si>
  <si>
    <t>837372221</t>
  </si>
  <si>
    <t>Montáž kameninových tvarovek na potrubí z trub kameninových v otevřeném výkopu s integrovaným těsněním jednoosých DN 300</t>
  </si>
  <si>
    <t>76658865</t>
  </si>
  <si>
    <t xml:space="preserve">Poznámka k souboru cen:_x000d_
1. Ceny jsou určeny pro montáž tvarovek v otevřeném výkopu jakéhokoliv sklonu._x000d_
2. Pro volbu ceny u odbočných tvarovek je rozhodující DN hlavního řadu; u jednoosých větší DN._x000d_
3. V cenách nejsou započteny náklady na dodání tvarovek a těsnícího materiálu, který je součástí tvarovek. Tyto náklady se oceňují ve specifikaci._x000d_
</t>
  </si>
  <si>
    <t>597118770</t>
  </si>
  <si>
    <t>vložka kameninová glazovaná šachtová DN 300 spojovací systém F, tř.160</t>
  </si>
  <si>
    <t>978423349</t>
  </si>
  <si>
    <t>892372121</t>
  </si>
  <si>
    <t>Tlakové zkoušky vzduchem těsnícími vaky ucpávkovými DN 300</t>
  </si>
  <si>
    <t>úsek</t>
  </si>
  <si>
    <t>-445786506</t>
  </si>
  <si>
    <t xml:space="preserve">Poznámka k souboru cen:_x000d_
1. Ceny zkoušek jsou vztaženy na úsek stoky mezi dvěma šachtami bez ohledu na druh potrubí._x000d_
2. V cenách jsou započteny i náklady na:_x000d_
a) montáž a demontáž těsnících vaků pro zabezpečení konců zkoušeného úseku potrubí, naplnění a vypuštění vzduchu zkoušeného úseku stoky,_x000d_
b) vystavení zkušebního protokolu._x000d_
3. V cenách nejsou započteny náklady na:_x000d_
a) utěsnění kanalizačních přípojek._x000d_
b) zkoušky vstupních a revizních šachet._x000d_
</t>
  </si>
  <si>
    <t>894138001</t>
  </si>
  <si>
    <t>Šachty kanalizační zděné Příplatek k cenám šachet na stokách kruhových a vejčitých za každých dalších 0,60 m výšky</t>
  </si>
  <si>
    <t>226856430</t>
  </si>
  <si>
    <t xml:space="preserve">Poznámka k souboru cen:_x000d_
1. V cenách jsou započteny náklady na podkladní konstrukci z betonu C 12/15. V případě použití jiné třídy betonu než C 12/15 se cena stanoví výměnou stávajícího materiálu za beton požadované třídy._x000d_
2. V cenách jsou započteny i náklady na montáž a dodávku stupadel._x000d_
3. V cenách šachet na stokách kruhových a vejčitých nejsou započteny náklady na bednění a na obetonování konstrukce výplňovým betonem. Tyto náklady se oceňují:_x000d_
a) stěn šachet cenami souboru cen 894 50- . . Bednění stěn šachet části A 01 tohoto katalogu,_x000d_
b) konstrukce výplňovým betonem cenami souboru cen 894 20- . . Ostatní konstrukce na trubním vedení z prostého betonu z prostého betonu části A 01 tohoto katalogu, stavebnicovým způsobem tvorby cen._x000d_
</t>
  </si>
  <si>
    <t>(2,33+1,65+2,22+1,8+2,02+2,0+2,39+2,22+3,03+3,22+2,43+2,08+3,0)/13</t>
  </si>
  <si>
    <t>(2,338-1,5)/0,6</t>
  </si>
  <si>
    <t>"zaokrouhleno na 1 ks"</t>
  </si>
  <si>
    <t>13,0*1,0</t>
  </si>
  <si>
    <t>894411311</t>
  </si>
  <si>
    <t>Osazení betonových nebo železobetonových dílců pro šachty skruží rovných</t>
  </si>
  <si>
    <t>-167646597</t>
  </si>
  <si>
    <t>59224050</t>
  </si>
  <si>
    <t>skruž pro kanalizační šachty se zabudovanými stupadly 100x25x12cm</t>
  </si>
  <si>
    <t>-639412733</t>
  </si>
  <si>
    <t>59224051</t>
  </si>
  <si>
    <t>skruž pro kanalizační šachty se zabudovanými stupadly 100x50x12cm</t>
  </si>
  <si>
    <t>-244349731</t>
  </si>
  <si>
    <t>59224052</t>
  </si>
  <si>
    <t>skruž pro kanalizační šachty se zabudovanými stupadly 100x100x12cm</t>
  </si>
  <si>
    <t>-216372647</t>
  </si>
  <si>
    <t>59224348</t>
  </si>
  <si>
    <t>těsnění elastomerové pro spojení šachetních dílů DN 1000</t>
  </si>
  <si>
    <t>-1511265295</t>
  </si>
  <si>
    <t>-1497455246</t>
  </si>
  <si>
    <t>689130458</t>
  </si>
  <si>
    <t>894414111</t>
  </si>
  <si>
    <t>Osazení betonových nebo železobetonových dílců pro šachty skruží základových (dno)</t>
  </si>
  <si>
    <t>-1367542449</t>
  </si>
  <si>
    <t>59224337</t>
  </si>
  <si>
    <t>dno betonové šachty kanalizační přímé 100x60x40cm</t>
  </si>
  <si>
    <t>-1865281050</t>
  </si>
  <si>
    <t>-937143738</t>
  </si>
  <si>
    <t>1808727616</t>
  </si>
  <si>
    <t>55241402</t>
  </si>
  <si>
    <t>poklop šachtový s rámem DN 600 třída D400 bez odvětrání</t>
  </si>
  <si>
    <t>-286232704</t>
  </si>
  <si>
    <t>-309892945</t>
  </si>
  <si>
    <t>977151131</t>
  </si>
  <si>
    <t>Jádrové vrty diamantovými korunkami do stavebních materiálů (železobetonu, betonu, cihel, obkladů, dlažeb, kamene) průměru přes 350 do 400 mm</t>
  </si>
  <si>
    <t>270389021</t>
  </si>
  <si>
    <t>1919946510</t>
  </si>
  <si>
    <t>"železobeton" 0,151</t>
  </si>
  <si>
    <t>"odvoz na skládku 6 km"</t>
  </si>
  <si>
    <t>1010025427</t>
  </si>
  <si>
    <t>"odvoz na skládku 6 km" 0,151*5</t>
  </si>
  <si>
    <t>512</t>
  </si>
  <si>
    <t>-1263084730</t>
  </si>
  <si>
    <t>998275101</t>
  </si>
  <si>
    <t>Přesun hmot pro trubní vedení hloubené z trub kameninových pro kanalizace v otevřeném výkopu dopravní vzdálenost do 15 m</t>
  </si>
  <si>
    <t>-1938198062</t>
  </si>
  <si>
    <t>03 - SO 06 - Přeložka sdělovacích kabelů</t>
  </si>
  <si>
    <t>VRN - Vedlejší rozpočtové náklady</t>
  </si>
  <si>
    <t xml:space="preserve">    VRN1 - Průzkumné, geodetické a projektové práce</t>
  </si>
  <si>
    <t>R01</t>
  </si>
  <si>
    <t>vymístění sdělovacího kabelu</t>
  </si>
  <si>
    <t>1816361038</t>
  </si>
  <si>
    <t>Poznámka k položce:_x000d_
vč. zemních prací_x000d_
ložné pískové vrstvy_x000d_
zásypu</t>
  </si>
  <si>
    <t>1,0*40,0</t>
  </si>
  <si>
    <t>VRN</t>
  </si>
  <si>
    <t>Vedlejší rozpočtové náklady</t>
  </si>
  <si>
    <t>VRN1</t>
  </si>
  <si>
    <t>Průzkumné, geodetické a projektové práce</t>
  </si>
  <si>
    <t>012303000</t>
  </si>
  <si>
    <t>Geodetické práce po výstavbě</t>
  </si>
  <si>
    <t>Kč</t>
  </si>
  <si>
    <t>1024</t>
  </si>
  <si>
    <t>1512402590</t>
  </si>
  <si>
    <t>Poznámka k položce:_x000d_
geodetické zaměření metalického kabelu v nové trase dle směrnic CETIN</t>
  </si>
  <si>
    <t>04a - Oprava povrchů-uznatelné náklady</t>
  </si>
  <si>
    <t xml:space="preserve">    5 - Komunikace pozemní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</si>
  <si>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</si>
  <si>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</si>
  <si>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310857631</t>
  </si>
  <si>
    <t xml:space="preserve">Poznámka k souboru cen:_x000d_
1. Ceny jsou určeny pro rozebrání dlažby jakékoliv tloušťky v rovině i ve sklonu._x000d_
2. V cenách nejsou započteny náklady na popř. nutné očištění, třídění a rovnání lomového kamene získaného rozebráním dlažeb, které se oceňuje cenami části A 03 ceníku 800-1 Zemní práce._x000d_
3. Přemístění vybourané dlažby z lomového kamene včetně materiálu z lože a spár na vzdálenost přes 3 m se oceňuje cenami souborů cen 997 22-1 Vodorovná doprava suti a vybouraných hmot._x000d_
</t>
  </si>
  <si>
    <t>"přídlažba" 22,0*0,3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</si>
  <si>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</si>
  <si>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</si>
  <si>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-1625160778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</si>
  <si>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</si>
  <si>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"SO04"</t>
  </si>
  <si>
    <t>"cesta" 2,0*(40,3*0,9)</t>
  </si>
  <si>
    <t>"kom" 5,0*4,0+237,8*0,8+12,5*0,8+1159,9*0,9+2,0*2,0</t>
  </si>
  <si>
    <t>"štěrk" 21,3*0,9</t>
  </si>
  <si>
    <t>113107323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</si>
  <si>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</si>
  <si>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-1389418754</t>
  </si>
  <si>
    <t>113153111-R</t>
  </si>
  <si>
    <t>Odstranění podkladů zpevněných ploch s přemístěním na skládku na vzdálenost do 20 m nebo s naložením na dopravní prostředek ze štěrkopísku stabilizovaného cementem</t>
  </si>
  <si>
    <t>-1828374169</t>
  </si>
  <si>
    <t>"kom" 237,8*0,8+12,5*0,8+1159,9*0,9+2,0*2,0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</si>
  <si>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</si>
  <si>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</si>
  <si>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1975156588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</si>
  <si>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</si>
  <si>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"odečteno digitálně" 5410,0</t>
  </si>
  <si>
    <t>1131543-R1</t>
  </si>
  <si>
    <t>Frézování živičného podkladu nebo krytu s naložením na dopravní prostředek plochy přes 1 000 do 10 000 m2 bez překážek v trase pruhu šířky do 1 m, tloušťky vrstvy 70 mm</t>
  </si>
  <si>
    <t>1332570822</t>
  </si>
  <si>
    <t>113201112</t>
  </si>
  <si>
    <t>Vytrhání obrub s vybouráním lože, s přemístěním hmot na skládku na vzdálenost do 3 m nebo s naložením na dopravní prostředek silničních ležatých</t>
  </si>
  <si>
    <t>-327127113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</si>
  <si>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</si>
  <si>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6,0</t>
  </si>
  <si>
    <t>113202111</t>
  </si>
  <si>
    <t>Vytrhání obrub s vybouráním lože, s přemístěním hmot na skládku na vzdálenost do 3 m nebo s naložením na dopravní prostředek z krajníků nebo obrubníků stojatých</t>
  </si>
  <si>
    <t>1887296230</t>
  </si>
  <si>
    <t>42,0+62,0+9,0</t>
  </si>
  <si>
    <t>121151123</t>
  </si>
  <si>
    <t>Sejmutí ornice strojně při souvislé ploše přes 500 m2, tl. vrstvy do 200 mm</t>
  </si>
  <si>
    <t>-856145244</t>
  </si>
  <si>
    <t xml:space="preserve">Poznámka k souboru cen:_x000d_
1. V cenách jsou započteny i náklady na_x000d_
a) naložení sejmuté ornice na dopravní prostředek._x000d_
b) vodorovné přemístění na hromady v místě upotřebení nebo na dočasné či trvalé skládky na vzdálenost do 50 m a se složením._x000d_
2. Ceny lze použít i pro sejmutí podorničí._x000d_
3. V cenách nejsou započteny náklady na odstranění nevhodných přimísenin (kamenů, kořenů apod.); tyto práce se ocení individuálně._x000d_
</t>
  </si>
  <si>
    <t>"SO04" 2,0*2,8+204,2*2,9</t>
  </si>
  <si>
    <t>304162979</t>
  </si>
  <si>
    <t>"ornice" 89,667</t>
  </si>
  <si>
    <t>167151101</t>
  </si>
  <si>
    <t>Nakládání, skládání a překládání neulehlého výkopku nebo sypaniny strojně nakládání, množství do 100 m3, z horniny třídy těžitelnosti I, skupiny 1 až 3</t>
  </si>
  <si>
    <t>480249992</t>
  </si>
  <si>
    <t>180405114</t>
  </si>
  <si>
    <t>Založení trávníků ve vegetačních dlaždicích nebo prefabrikátech výsevem směsi substrátu a semene v rovině nebo na svahu do 1:5</t>
  </si>
  <si>
    <t>1516562783</t>
  </si>
  <si>
    <t xml:space="preserve">Poznámka k souboru cen:_x000d_
1. Ceny lze použít pro založení trávníku ve všech typech vegetačních tvárnic._x000d_
2. V cenách jsou započteny i náklady pokosení, naložení a odvoz odpadu do 20 km se složením._x000d_
3. V cenách nejsou započteny náklady na:_x000d_
a) přípravu půdy,_x000d_
b) travní semeno a substrát, tyto náklady se oceňují ve specifikaci,_x000d_
c) vypletí a zalévání; tyto práce se oceňují cenami části C02 souborů cen 185 80-42 Vypletí a 185 80-43 Zalití rostlin vodou,_x000d_
d) konstrukci podloží a dodání zatravňovacích prefabrikátů,_x000d_
e) uložení odpadu na skládce._x000d_
</t>
  </si>
  <si>
    <t>005724720</t>
  </si>
  <si>
    <t>osivo směs travní krajinná-rovinná</t>
  </si>
  <si>
    <t>kg</t>
  </si>
  <si>
    <t>1138763795</t>
  </si>
  <si>
    <t>597,78*0,03 'Přepočtené koeficientem množství</t>
  </si>
  <si>
    <t>181351113</t>
  </si>
  <si>
    <t>Rozprostření a urovnání ornice v rovině nebo ve svahu sklonu do 1:5 strojně při souvislé ploše přes 500 m2, tl. vrstvy do 200 mm</t>
  </si>
  <si>
    <t>782274158</t>
  </si>
  <si>
    <t xml:space="preserve">Poznámka k souboru cen:_x000d_
1. V ceně jsou započteny i náklady na případné nutné přemístění hromad nebo dočasných skládek na místo spotřeby ze vzdálenosti do 50 m._x000d_
2. V ceně nejsou započteny náklady na získání ornice; tyto se oceňují cenami souboru cen 121 Sejmutí ornice._x000d_
</t>
  </si>
  <si>
    <t>Komunikace pozemní</t>
  </si>
  <si>
    <t>564651111</t>
  </si>
  <si>
    <t>Podklad z kameniva hrubého drceného vel. 63-125 mm, s rozprostřením a zhutněním, po zhutnění tl. 150 mm</t>
  </si>
  <si>
    <t>-28228513</t>
  </si>
  <si>
    <t>"cesta" 40,3*0,9</t>
  </si>
  <si>
    <t>564671111</t>
  </si>
  <si>
    <t>Podklad z kameniva hrubého drceného vel. 63-125 mm, s rozprostřením a zhutněním, po zhutnění tl. 250 mm</t>
  </si>
  <si>
    <t>-1883915078</t>
  </si>
  <si>
    <t>564851111</t>
  </si>
  <si>
    <t>Podklad ze štěrkodrti ŠD s rozprostřením a zhutněním, po zhutnění tl. 150 mm</t>
  </si>
  <si>
    <t>795855063</t>
  </si>
  <si>
    <t>Poznámka k položce:_x000d_
Podrcení, zavibrování (0/22) - 1 x 35 kg/m2</t>
  </si>
  <si>
    <t>564861111</t>
  </si>
  <si>
    <t>Podklad ze štěrkodrti ŠD s rozprostřením a zhutněním, po zhutnění tl. 200 mm</t>
  </si>
  <si>
    <t>1719754444</t>
  </si>
  <si>
    <t>565155111</t>
  </si>
  <si>
    <t>Asfaltový beton vrstva podkladní ACP 16 (obalované kamenivo střednězrnné - OKS) s rozprostřením a zhutněním v pruhu šířky přes 1,5 do 3 m, po zhutnění tl. 70 mm</t>
  </si>
  <si>
    <t>2122012686</t>
  </si>
  <si>
    <t xml:space="preserve">Poznámka k souboru cen:_x000d_
1. Cenami 565 1.-510 lze oceňovat např. chodníky, úzké cesty a vjezdy v pruhu šířky do 1,5 m jakékoliv délky a jednotlivé plochy velikosti do 10 m2._x000d_
2. ČSN EN 13108-1 připouští pro ACP 16 pouze tl. 50 až 80 mm._x000d_
</t>
  </si>
  <si>
    <t>567122112</t>
  </si>
  <si>
    <t>Podklad ze směsi stmelené cementem SC bez dilatačních spár, s rozprostřením a zhutněním SC C 8/10 (KSC I), po zhutnění tl. 130 mm</t>
  </si>
  <si>
    <t>-405508720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</si>
  <si>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</si>
  <si>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573211111</t>
  </si>
  <si>
    <t>Postřik spojovací PS bez posypu kamenivem z asfaltu silničního, v množství 0,60 kg/m2</t>
  </si>
  <si>
    <t>1745102218</t>
  </si>
  <si>
    <t>577134111</t>
  </si>
  <si>
    <t>Asfaltový beton vrstva obrusná ACO 11 (ABS) s rozprostřením a se zhutněním z nemodifikovaného asfaltu v pruhu šířky do 3 m tř. I, po zhutnění tl. 40 mm</t>
  </si>
  <si>
    <t>-1207319475</t>
  </si>
  <si>
    <t xml:space="preserve">Poznámka k souboru cen:_x000d_
1. Cenami 577 1.-40 lze oceňovat např. chodníky, úzké cesty a vjezdy v pruhu šířky do 1,5 m jakékoliv délky a jednotlivé plochy velikosti do 10 m2._x000d_
2. ČSN EN 13108-1 připouští pro ACO 11 pouze tl. 35 až 50 mm._x000d_
</t>
  </si>
  <si>
    <t>594511111</t>
  </si>
  <si>
    <t>Dlažba nebo přídlažba z lomového kamene lomařsky upraveného rigolového v ploše vodorovné nebo ve sklonu tl. do 250 mm, bez vyplnění spár, s provedením lože tl. 50 mm z betonu</t>
  </si>
  <si>
    <t>-1707916137</t>
  </si>
  <si>
    <t xml:space="preserve">Poznámka k souboru cen:_x000d_
1. Ceny jsou určeny:_x000d_
a) pro jakýkoliv sklon plochy,_x000d_
b) i pro dlažby (přídlažby) silničních příkopů a kuželů._x000d_
2. Ceny nelze použít pro:_x000d_
a) rigoly dlážděné, které se oceňují cenami souborů cen 597 . 6- . 1 Rigol dlážděný, 597 17- . 1 Rigol krajnicový s kamennou obrubou a 597 17- . 1 Rigol dlážděný z lomového kamene,_x000d_
b) dlažbu nebo přídlažbu svahů nebo kuželů souvisejících s vodotečí, která se oceňuje cenami části A 01 katalogu 832-1 Hráze a úpravy na tocích-úpravy toků a kanály._x000d_
3. Část lože přesahující tl. 50 mm se oceňuje cenami souboru cen 451 31-97 Příplatek za každých dalších 10 mm tloušťky podkladu nebo lože._x000d_
4. V ceně -1111 jsou započteny i náklady na prohození zeminy._x000d_
5. V cenách nejsou započteny náklady na:_x000d_
a) provedení podkladu pod lože, které se oceňuje cenami souboru cen 451 . . - . . Podklad nebo lože pod dlažbu,_x000d_
b) vyplnění spár, které se oceňuje cenami souboru cen 599 . . -2 . Vyplnění spár dlažby,_x000d_
c) opatření zeminy a její přemístění k místu zabudování, které se oceňují podle ustanovení čl. 3111 Všeobecných podmínek části A 01 tohoto katalogu,_x000d_
d) odklizení odpadu po prohození zeminy, které se oceňuje cenami části A 01 katalogu 800-1 Zemní práce._x000d_
6. Množství měrných jednotek se určuje v m2 rozvinuté dlážděné plochy._x000d_
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</si>
  <si>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</si>
  <si>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</si>
  <si>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-2132008422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</si>
  <si>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</si>
  <si>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59217031</t>
  </si>
  <si>
    <t>obrubník betonový silniční 1000x150x250mm</t>
  </si>
  <si>
    <t>-707241787</t>
  </si>
  <si>
    <t>"výměna" 4,0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</si>
  <si>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</si>
  <si>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</si>
  <si>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151066026</t>
  </si>
  <si>
    <t>558541995</t>
  </si>
  <si>
    <t>"výměna" 21,0</t>
  </si>
  <si>
    <t>919112233</t>
  </si>
  <si>
    <t>Řezání dilatačních spár v živičném krytu vytvoření komůrky pro těsnící zálivku šířky 20 mm, hloubky 40 mm</t>
  </si>
  <si>
    <t>1969930132</t>
  </si>
  <si>
    <t xml:space="preserve">Poznámka k souboru cen:_x000d_
1. V cenách jsou započteny i náklady na vyčištění spár po řezání._x000d_
</t>
  </si>
  <si>
    <t>"odečteno digitálně" 830,0</t>
  </si>
  <si>
    <t>919121132</t>
  </si>
  <si>
    <t>Utěsnění dilatačních spár zálivkou za studena v cementobetonovém nebo živičném krytu včetně adhezního nátěru s těsnicím profilem pod zálivkou, pro komůrky šířky 20 mm, hloubky 40 mm</t>
  </si>
  <si>
    <t>1441567204</t>
  </si>
  <si>
    <t xml:space="preserve">Poznámka k souboru cen:_x000d_
1. V cenách jsou započteny i náklady na vyčištění spár před těsněním a zalitím a náklady na impregnaci, těsnění a zalití spár včetně dodání hmot._x000d_
</t>
  </si>
  <si>
    <t>919735111</t>
  </si>
  <si>
    <t>Řezání stávajícího živičného krytu nebo podkladu hloubky do 50 mm</t>
  </si>
  <si>
    <t>1348391667</t>
  </si>
  <si>
    <t xml:space="preserve">Poznámka k souboru cen:_x000d_
1. V cenách jsou započteny i náklady na spotřebu vody._x000d_
</t>
  </si>
  <si>
    <t>919735112</t>
  </si>
  <si>
    <t>Řezání stávajícího živičného krytu nebo podkladu hloubky přes 50 do 100 mm</t>
  </si>
  <si>
    <t>368965984</t>
  </si>
  <si>
    <t>"vodovod"</t>
  </si>
  <si>
    <t>"asfaltové plochy"</t>
  </si>
  <si>
    <t>"V-III.-1 DN200" 945,9*2,0</t>
  </si>
  <si>
    <t>"V-III.-1/1 DN200" 213,0*2,0</t>
  </si>
  <si>
    <t>"V-III.-1/2 DN80" 158,6*2,0</t>
  </si>
  <si>
    <t>"V-III.-1/2.1 DN80" 65,0*2,0</t>
  </si>
  <si>
    <t>"propoje DN80" 14,1*2,0</t>
  </si>
  <si>
    <t>"propoje DN100" 12,4*2,0</t>
  </si>
  <si>
    <t>"šoupě Michelský vrch" 2,0*2,0</t>
  </si>
  <si>
    <t>919-R1</t>
  </si>
  <si>
    <t>Ochrana stávajícího propustku DN300 během výkopových prací</t>
  </si>
  <si>
    <t>-1530590725</t>
  </si>
  <si>
    <t>935114121</t>
  </si>
  <si>
    <t>Štěrbinový odvodňovací betonový žlab se základem z betonu prostého a s obetonováním rozměru 450x500 mm bez obrubníku bez vnitřního spádu</t>
  </si>
  <si>
    <t>946192685</t>
  </si>
  <si>
    <t xml:space="preserve">Poznámka k souboru cen:_x000d_
1. V ceně jsou započteny i náklady na dodání štěrbinového žlabu včetně čistícího kusu, vpusťového kusu a záslepky, které jsou poměrově přepočteny na 1 bm žlabu._x000d_
</t>
  </si>
  <si>
    <t>966008222</t>
  </si>
  <si>
    <t>Bourání odvodňovacího žlabu s odklizením a uložením vybouraného materiálu na skládku na vzdálenost do 10 m nebo s naložením na dopravní prostředek betonového nebo polymerbetonového s krycím roštem šířky přes 200 mm</t>
  </si>
  <si>
    <t>526517772</t>
  </si>
  <si>
    <t xml:space="preserve">Poznámka k souboru cen:_x000d_
1. V cenách jsou započteny i náklady na bouráním obetonování žlabu a případné bourání betonového lože._x000d_
2. V cenách nejsou započteny náklady na zemní práce nutné při rozebírání žlabů._x000d_
3. Přemístění vybouraného materiálu na vzdálenost přes 10 m se oceňuje cenami souborů cen 997 22-1 Vodorovné přemístění vybouraných hmot._x000d_
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</si>
  <si>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</si>
  <si>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</si>
  <si>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-776702924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</si>
  <si>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</si>
  <si>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"stojaté" 92,0</t>
  </si>
  <si>
    <t>"ležatý" 2,0</t>
  </si>
  <si>
    <t>997221551</t>
  </si>
  <si>
    <t>Vodorovná doprava suti bez naložení, ale se složením a s hrubým urovnáním ze sypkých materiálů, na vzdálenost do 1 km</t>
  </si>
  <si>
    <t>1685411668</t>
  </si>
  <si>
    <t xml:space="preserve">Poznámka k souboru cen:_x000d_
1. Ceny nelze použít pro vodorovnou dopravu suti po železnici, po vodě nebo neobvyklými dopravními prostředky._x000d_
2. Je-li na dopravní dráze pro vodorovnou dopravu suti překážka, pro kterou je nutno suť překládat z jednoho dopravního prostředku na druhý, oceňuje se tato doprava v každém úseku samostatně._x000d_
3. Ceny 997 22-155 jsou určeny pro sypký materiál, např. kamenivo a hmoty kamenitého charakteru stmelené vápnem, cementem nebo živicí._x000d_
4. Ceny 997 22-156 jsou určeny pro drobný kusový materiál (dlažební kostky, lomový kámen)._x000d_
</t>
  </si>
  <si>
    <t>"kamenivo" 407,958+8,435</t>
  </si>
  <si>
    <t>"živice" 319,526+497,72</t>
  </si>
  <si>
    <t>"celková vzdálenost 6 km"</t>
  </si>
  <si>
    <t>997221559</t>
  </si>
  <si>
    <t>Vodorovná doprava suti bez naložení, ale se složením a s hrubým urovnáním Příplatek k ceně za každý další i započatý 1 km přes 1 km</t>
  </si>
  <si>
    <t>-1202109366</t>
  </si>
  <si>
    <t>"celková vzdálenost 6 Km" 1233,639*5,0</t>
  </si>
  <si>
    <t>997221561</t>
  </si>
  <si>
    <t>Vodorovná doprava suti bez naložení, ale se složením a s hrubým urovnáním z kusových materiálů, na vzdálenost do 1 km</t>
  </si>
  <si>
    <t>-1020450938</t>
  </si>
  <si>
    <t>"beton prostý" 2196,744</t>
  </si>
  <si>
    <t>997221569</t>
  </si>
  <si>
    <t>752570929</t>
  </si>
  <si>
    <t>"odvoz na skládku 6 km" 2196,744*5,0</t>
  </si>
  <si>
    <t>997221571</t>
  </si>
  <si>
    <t>Vodorovná doprava vybouraných hmot bez naložení, ale se složením a s hrubým urovnáním na vzdálenost do 1 km</t>
  </si>
  <si>
    <t>-796499946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</si>
  <si>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</si>
  <si>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"žlaby" 23,1</t>
  </si>
  <si>
    <t>997221579</t>
  </si>
  <si>
    <t>Vodorovná doprava vybouraných hmot bez naložení, ale se složením a s hrubým urovnáním na vzdálenost Příplatek k ceně za každý další i započatý 1 km přes 1 km</t>
  </si>
  <si>
    <t>1593655891</t>
  </si>
  <si>
    <t>"odvoz na skládku 6 km" 23,1*5,0</t>
  </si>
  <si>
    <t>997221615</t>
  </si>
  <si>
    <t>Poplatek za uložení stavebního odpadu na skládce (skládkovné) z prostého betonu zatříděného do Katalogu odpadů pod kódem 17 01 01</t>
  </si>
  <si>
    <t>1816650276</t>
  </si>
  <si>
    <t>1907912215</t>
  </si>
  <si>
    <t>"ŽB" 23,1</t>
  </si>
  <si>
    <t>997221645</t>
  </si>
  <si>
    <t>Poplatek za uložení stavebního odpadu na skládce (skládkovné) asfaltového bez obsahu dehtu zatříděného do Katalogu odpadů pod kódem 17 03 02</t>
  </si>
  <si>
    <t>-788929913</t>
  </si>
  <si>
    <t>997221655</t>
  </si>
  <si>
    <t>-731823536</t>
  </si>
  <si>
    <t>998225111</t>
  </si>
  <si>
    <t>Přesun hmot pro komunikace s krytem z kameniva, monolitickým betonovým nebo živičným dopravní vzdálenost do 200 m jakékoliv délky objektu</t>
  </si>
  <si>
    <t>1045922879</t>
  </si>
  <si>
    <t xml:space="preserve">Poznámka k souboru cen:_x000d_
1. Ceny lze použít i pro plochy letišť s krytem monolitickým betonovým nebo živičným._x000d_
</t>
  </si>
  <si>
    <t>04b - Oprava povrchů-neuznatelné náklady</t>
  </si>
  <si>
    <t>113106171</t>
  </si>
  <si>
    <t>Rozebrání dlažeb a dílců vozovek a ploch s přemístěním hmot na skládku na vzdálenost do 3 m nebo s naložením na dopravní prostředek, s jakoukoliv výplní spár ručně ze zámkové dlažby s ložem z kameniva</t>
  </si>
  <si>
    <t>1612427608</t>
  </si>
  <si>
    <t xml:space="preserve">Poznámka k souboru cen:_x000d_
1. Ceny jsou určeny pro rozebrání dlažeb a dílců včetně odstranění lože._x000d_
2. Ceny nelze použít pro rozebrání dlažeb uložených do betonového lože nebo do cementové malty, které se oceňují cenami pro odstranění podkladů nebo krytů z betonu prostého souboru cen 113 10-7. Pro volbu těchto cen je rozhodující tloušťka bourané dlažby včetně lože nebo podkladu._x000d_
3. V cenách nejsou započteny náklady na popř. nutné očištění:_x000d_
a) dlažebních, které se oceňuje cenami souboru cen 979 07-11 Očištění vybouraných dlažebních kostek části C01,_x000d_
b) betonových, kameninových nebo kamenných desek nebo dlaždic, které se oceňuje cenami souboru cen 979 0 . - . . Očištění vybouraných obrubníků, krajníků, desek nebo dílců části C01._x000d_
4. Přemístění vybourané dlažby včetně materiálu z lože a spár na vzdálenost přes 3 m se oceňuje cenami souborů cen 997 22-1 Vodorovná doprava suti a vybouraných hmot._x000d_
</t>
  </si>
  <si>
    <t>"dlažba" 21,4*1,5</t>
  </si>
  <si>
    <t>"SO05"</t>
  </si>
  <si>
    <t>"kom" 416,8*1,12</t>
  </si>
  <si>
    <t>"štěrk" 7,3*1,12</t>
  </si>
  <si>
    <t>1234959192</t>
  </si>
  <si>
    <t xml:space="preserve">"SO05" </t>
  </si>
  <si>
    <t>1131541-R1</t>
  </si>
  <si>
    <t>Frézování živičného podkladu nebo krytu s naložením na dopravní prostředek plochy do 500 m2 bez překážek v trase pruhu šířky přes 0,5 m do 1 m, tloušťky vrstvy 70 mm</t>
  </si>
  <si>
    <t>1653827809</t>
  </si>
  <si>
    <t>8,0</t>
  </si>
  <si>
    <t>70,0</t>
  </si>
  <si>
    <t>121151113</t>
  </si>
  <si>
    <t>Sejmutí ornice strojně při souvislé ploše přes 100 do 500 m2, tl. vrstvy do 200 mm</t>
  </si>
  <si>
    <t>221545454</t>
  </si>
  <si>
    <t>"SO05" 46,7*3,12</t>
  </si>
  <si>
    <t>"ornice" 21,86</t>
  </si>
  <si>
    <t>796295432</t>
  </si>
  <si>
    <t>145,704*0,03 'Přepočtené koeficientem množství</t>
  </si>
  <si>
    <t>181351103</t>
  </si>
  <si>
    <t>Rozprostření a urovnání ornice v rovině nebo ve svahu sklonu do 1:5 strojně při souvislé ploše přes 100 do 500 m2, tl. vrstvy do 200 mm</t>
  </si>
  <si>
    <t>1325154905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</si>
  <si>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</si>
  <si>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</si>
  <si>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-197205569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</si>
  <si>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</si>
  <si>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"výměna" 2,0</t>
  </si>
  <si>
    <t>"kanalizace"</t>
  </si>
  <si>
    <t>"stoka" 53,4*2,0</t>
  </si>
  <si>
    <t>"stojaté" 49,0</t>
  </si>
  <si>
    <t>"ležatý" 6,0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</si>
  <si>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</si>
  <si>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</si>
  <si>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-1860962072</t>
  </si>
  <si>
    <t>"kamenivo" 152,128+3,597</t>
  </si>
  <si>
    <t>"živice" 119,505</t>
  </si>
  <si>
    <t>"celková vzdálenost 6 Km" 275,23*5,0</t>
  </si>
  <si>
    <t>"beton prostý" 821,596</t>
  </si>
  <si>
    <t>"odvoz na skládku 6 km" 821,596*5,0</t>
  </si>
  <si>
    <t>05a - VRN - Vedlejší rozpočtové náklady-uznatelné náklady</t>
  </si>
  <si>
    <t xml:space="preserve">    0 -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</si>
  <si>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</si>
  <si>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</si>
  <si>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</si>
  <si>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</si>
  <si>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030001000</t>
  </si>
  <si>
    <t>Zařízení staveniště</t>
  </si>
  <si>
    <t>1020044300</t>
  </si>
  <si>
    <t>Vytyčení inženýrských sítí před zahájením výstavby</t>
  </si>
  <si>
    <t>-1642954420</t>
  </si>
  <si>
    <t>011314000</t>
  </si>
  <si>
    <t>Archeologický dohled</t>
  </si>
  <si>
    <t>-934626593</t>
  </si>
  <si>
    <t>Poznámka k položce:_x000d_
zahrnuje veškeré náklady spojené s objednatelem požadovanými pracemi</t>
  </si>
  <si>
    <t>011324000</t>
  </si>
  <si>
    <t>Archeologický průzkum</t>
  </si>
  <si>
    <t>297075297</t>
  </si>
  <si>
    <t>011503000</t>
  </si>
  <si>
    <t>Stavební průzkum bez rozlišení</t>
  </si>
  <si>
    <t>-1393620565</t>
  </si>
  <si>
    <t>Poznámka k položce:_x000d_
zaměření stávajících individuálních vodních zdrojů</t>
  </si>
  <si>
    <t>012103000</t>
  </si>
  <si>
    <t>Geodetické práce před výstavbou</t>
  </si>
  <si>
    <t>-1357289666</t>
  </si>
  <si>
    <t>012203000</t>
  </si>
  <si>
    <t>Geodetické práce při provádění stavby</t>
  </si>
  <si>
    <t>-667672356</t>
  </si>
  <si>
    <t>437261942</t>
  </si>
  <si>
    <t>012403000</t>
  </si>
  <si>
    <t>Kartografické práce</t>
  </si>
  <si>
    <t>409589486</t>
  </si>
  <si>
    <t>Poznámka k položce:_x000d_
položka zahrnuje:_x000d_
- přípravu podkladů, podání žádosti na katastrální úřad_x000d_
- polní práce spojené s vyhotovením geometrického plánu_x000d_
- výpočetní a grafické kancelářské práce_x000d_
- úřední ověření výsledného elaborátu_x000d_
- schválení návrhu vkladu do katastru nemovitostí příslušným katastrálním úřadem</t>
  </si>
  <si>
    <t>013244000</t>
  </si>
  <si>
    <t>Realizační a dílenská dokumentace stavby</t>
  </si>
  <si>
    <t>-636346735</t>
  </si>
  <si>
    <t>013254000</t>
  </si>
  <si>
    <t>Dokumentace skutečného provedení stavby</t>
  </si>
  <si>
    <t>-1923342236</t>
  </si>
  <si>
    <t>013274000</t>
  </si>
  <si>
    <t>Pasportizace objektu před započetím prací</t>
  </si>
  <si>
    <t>638547544</t>
  </si>
  <si>
    <t>013284000</t>
  </si>
  <si>
    <t>Pasportizace objektu po provedení prací</t>
  </si>
  <si>
    <t>-1839982927</t>
  </si>
  <si>
    <t>VRN3</t>
  </si>
  <si>
    <t>Dopravně inženýrské opatření</t>
  </si>
  <si>
    <t>-558202907</t>
  </si>
  <si>
    <t>VRN4</t>
  </si>
  <si>
    <t>Inženýrská činnost</t>
  </si>
  <si>
    <t>043134000</t>
  </si>
  <si>
    <t>Zkoušky zatěžovací</t>
  </si>
  <si>
    <t>-1269532089</t>
  </si>
  <si>
    <t>043134001</t>
  </si>
  <si>
    <t>Náklady vzniklé v souvislosti s realizací stavby</t>
  </si>
  <si>
    <t>2001912305</t>
  </si>
  <si>
    <t>VRN7</t>
  </si>
  <si>
    <t>Provozní vlivy</t>
  </si>
  <si>
    <t>075203000</t>
  </si>
  <si>
    <t>Ochranná pásma vodárenská</t>
  </si>
  <si>
    <t>1028824459</t>
  </si>
  <si>
    <t>Poznámka k položce:_x000d_
Ochranné pásmo vodního zdroje - Jizerský potok</t>
  </si>
  <si>
    <t>VRN9</t>
  </si>
  <si>
    <t>Ostatní náklady</t>
  </si>
  <si>
    <t>090001000</t>
  </si>
  <si>
    <t>Pořízení fotodokumentace stávající objektů a místa stavby</t>
  </si>
  <si>
    <t>-1283728684</t>
  </si>
  <si>
    <t>05b - VRN - Vedlejší rozpočtové náklady-neuznatelné náklady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</si>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</sst>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28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30</v>
      </c>
      <c r="AL11" s="24"/>
      <c r="AM11" s="24"/>
      <c r="AN11" s="29" t="s">
        <v>31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32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33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33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30</v>
      </c>
      <c r="AL14" s="24"/>
      <c r="AM14" s="24"/>
      <c r="AN14" s="36" t="s">
        <v>33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34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30</v>
      </c>
      <c r="AL17" s="24"/>
      <c r="AM17" s="24"/>
      <c r="AN17" s="29" t="s">
        <v>37</v>
      </c>
      <c r="AO17" s="24"/>
      <c r="AP17" s="24"/>
      <c r="AQ17" s="24"/>
      <c r="AR17" s="22"/>
      <c r="BE17" s="33"/>
      <c r="BS17" s="19" t="s">
        <v>38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39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30</v>
      </c>
      <c r="AL20" s="24"/>
      <c r="AM20" s="24"/>
      <c r="AN20" s="29" t="s">
        <v>37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41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42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43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44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45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46</v>
      </c>
      <c r="E29" s="49"/>
      <c r="F29" s="34" t="s">
        <v>47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48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49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50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51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52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53</v>
      </c>
      <c r="U35" s="56"/>
      <c r="V35" s="56"/>
      <c r="W35" s="56"/>
      <c r="X35" s="58" t="s">
        <v>54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55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2017023-VDJH(b)-2020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Vodojem Horská, zásobní řady a splašková kanalizace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Liberec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26. 10. 2020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Liberec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34</v>
      </c>
      <c r="AJ49" s="42"/>
      <c r="AK49" s="42"/>
      <c r="AL49" s="42"/>
      <c r="AM49" s="75" t="str">
        <f>IF(E17="","",E17)</f>
        <v>SNOWPLAN, spol. s r.o.</v>
      </c>
      <c r="AN49" s="66"/>
      <c r="AO49" s="66"/>
      <c r="AP49" s="66"/>
      <c r="AQ49" s="42"/>
      <c r="AR49" s="46"/>
      <c r="AS49" s="76" t="s">
        <v>56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32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39</v>
      </c>
      <c r="AJ50" s="42"/>
      <c r="AK50" s="42"/>
      <c r="AL50" s="42"/>
      <c r="AM50" s="75" t="str">
        <f>IF(E20="","",E20)</f>
        <v>SNOWPLAN, spol. s 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57</v>
      </c>
      <c r="D52" s="89"/>
      <c r="E52" s="89"/>
      <c r="F52" s="89"/>
      <c r="G52" s="89"/>
      <c r="H52" s="90"/>
      <c r="I52" s="91" t="s">
        <v>58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59</v>
      </c>
      <c r="AH52" s="89"/>
      <c r="AI52" s="89"/>
      <c r="AJ52" s="89"/>
      <c r="AK52" s="89"/>
      <c r="AL52" s="89"/>
      <c r="AM52" s="89"/>
      <c r="AN52" s="91" t="s">
        <v>60</v>
      </c>
      <c r="AO52" s="89"/>
      <c r="AP52" s="89"/>
      <c r="AQ52" s="93" t="s">
        <v>61</v>
      </c>
      <c r="AR52" s="46"/>
      <c r="AS52" s="94" t="s">
        <v>62</v>
      </c>
      <c r="AT52" s="95" t="s">
        <v>63</v>
      </c>
      <c r="AU52" s="95" t="s">
        <v>64</v>
      </c>
      <c r="AV52" s="95" t="s">
        <v>65</v>
      </c>
      <c r="AW52" s="95" t="s">
        <v>66</v>
      </c>
      <c r="AX52" s="95" t="s">
        <v>67</v>
      </c>
      <c r="AY52" s="95" t="s">
        <v>68</v>
      </c>
      <c r="AZ52" s="95" t="s">
        <v>69</v>
      </c>
      <c r="BA52" s="95" t="s">
        <v>70</v>
      </c>
      <c r="BB52" s="95" t="s">
        <v>71</v>
      </c>
      <c r="BC52" s="95" t="s">
        <v>72</v>
      </c>
      <c r="BD52" s="96" t="s">
        <v>73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74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75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76</v>
      </c>
      <c r="BT54" s="111" t="s">
        <v>77</v>
      </c>
      <c r="BU54" s="112" t="s">
        <v>78</v>
      </c>
      <c r="BV54" s="111" t="s">
        <v>79</v>
      </c>
      <c r="BW54" s="111" t="s">
        <v>5</v>
      </c>
      <c r="BX54" s="111" t="s">
        <v>80</v>
      </c>
      <c r="CL54" s="111" t="s">
        <v>19</v>
      </c>
    </row>
    <row r="55" s="7" customFormat="1" ht="16.5" customHeight="1">
      <c r="A55" s="113" t="s">
        <v>81</v>
      </c>
      <c r="B55" s="114"/>
      <c r="C55" s="115"/>
      <c r="D55" s="116" t="s">
        <v>82</v>
      </c>
      <c r="E55" s="116"/>
      <c r="F55" s="116"/>
      <c r="G55" s="116"/>
      <c r="H55" s="116"/>
      <c r="I55" s="117"/>
      <c r="J55" s="116" t="s">
        <v>83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SO 04 - Vodovodní řa...'!J30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84</v>
      </c>
      <c r="AR55" s="120"/>
      <c r="AS55" s="121">
        <v>0</v>
      </c>
      <c r="AT55" s="122">
        <f>ROUND(SUM(AV55:AW55),2)</f>
        <v>0</v>
      </c>
      <c r="AU55" s="123">
        <f>'01 - SO 04 - Vodovodní řa...'!P90</f>
        <v>0</v>
      </c>
      <c r="AV55" s="122">
        <f>'01 - SO 04 - Vodovodní řa...'!J33</f>
        <v>0</v>
      </c>
      <c r="AW55" s="122">
        <f>'01 - SO 04 - Vodovodní řa...'!J34</f>
        <v>0</v>
      </c>
      <c r="AX55" s="122">
        <f>'01 - SO 04 - Vodovodní řa...'!J35</f>
        <v>0</v>
      </c>
      <c r="AY55" s="122">
        <f>'01 - SO 04 - Vodovodní řa...'!J36</f>
        <v>0</v>
      </c>
      <c r="AZ55" s="122">
        <f>'01 - SO 04 - Vodovodní řa...'!F33</f>
        <v>0</v>
      </c>
      <c r="BA55" s="122">
        <f>'01 - SO 04 - Vodovodní řa...'!F34</f>
        <v>0</v>
      </c>
      <c r="BB55" s="122">
        <f>'01 - SO 04 - Vodovodní řa...'!F35</f>
        <v>0</v>
      </c>
      <c r="BC55" s="122">
        <f>'01 - SO 04 - Vodovodní řa...'!F36</f>
        <v>0</v>
      </c>
      <c r="BD55" s="124">
        <f>'01 - SO 04 - Vodovodní řa...'!F37</f>
        <v>0</v>
      </c>
      <c r="BE55" s="7"/>
      <c r="BT55" s="125" t="s">
        <v>85</v>
      </c>
      <c r="BV55" s="125" t="s">
        <v>79</v>
      </c>
      <c r="BW55" s="125" t="s">
        <v>86</v>
      </c>
      <c r="BX55" s="125" t="s">
        <v>5</v>
      </c>
      <c r="CL55" s="125" t="s">
        <v>19</v>
      </c>
      <c r="CM55" s="125" t="s">
        <v>87</v>
      </c>
    </row>
    <row r="56" s="7" customFormat="1" ht="16.5" customHeight="1">
      <c r="A56" s="113" t="s">
        <v>81</v>
      </c>
      <c r="B56" s="114"/>
      <c r="C56" s="115"/>
      <c r="D56" s="116" t="s">
        <v>88</v>
      </c>
      <c r="E56" s="116"/>
      <c r="F56" s="116"/>
      <c r="G56" s="116"/>
      <c r="H56" s="116"/>
      <c r="I56" s="117"/>
      <c r="J56" s="116" t="s">
        <v>89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SO 05 - Splašková ka...'!J30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84</v>
      </c>
      <c r="AR56" s="120"/>
      <c r="AS56" s="121">
        <v>0</v>
      </c>
      <c r="AT56" s="122">
        <f>ROUND(SUM(AV56:AW56),2)</f>
        <v>0</v>
      </c>
      <c r="AU56" s="123">
        <f>'02 - SO 05 - Splašková ka...'!P88</f>
        <v>0</v>
      </c>
      <c r="AV56" s="122">
        <f>'02 - SO 05 - Splašková ka...'!J33</f>
        <v>0</v>
      </c>
      <c r="AW56" s="122">
        <f>'02 - SO 05 - Splašková ka...'!J34</f>
        <v>0</v>
      </c>
      <c r="AX56" s="122">
        <f>'02 - SO 05 - Splašková ka...'!J35</f>
        <v>0</v>
      </c>
      <c r="AY56" s="122">
        <f>'02 - SO 05 - Splašková ka...'!J36</f>
        <v>0</v>
      </c>
      <c r="AZ56" s="122">
        <f>'02 - SO 05 - Splašková ka...'!F33</f>
        <v>0</v>
      </c>
      <c r="BA56" s="122">
        <f>'02 - SO 05 - Splašková ka...'!F34</f>
        <v>0</v>
      </c>
      <c r="BB56" s="122">
        <f>'02 - SO 05 - Splašková ka...'!F35</f>
        <v>0</v>
      </c>
      <c r="BC56" s="122">
        <f>'02 - SO 05 - Splašková ka...'!F36</f>
        <v>0</v>
      </c>
      <c r="BD56" s="124">
        <f>'02 - SO 05 - Splašková ka...'!F37</f>
        <v>0</v>
      </c>
      <c r="BE56" s="7"/>
      <c r="BT56" s="125" t="s">
        <v>85</v>
      </c>
      <c r="BV56" s="125" t="s">
        <v>79</v>
      </c>
      <c r="BW56" s="125" t="s">
        <v>90</v>
      </c>
      <c r="BX56" s="125" t="s">
        <v>5</v>
      </c>
      <c r="CL56" s="125" t="s">
        <v>19</v>
      </c>
      <c r="CM56" s="125" t="s">
        <v>87</v>
      </c>
    </row>
    <row r="57" s="7" customFormat="1" ht="16.5" customHeight="1">
      <c r="A57" s="113" t="s">
        <v>81</v>
      </c>
      <c r="B57" s="114"/>
      <c r="C57" s="115"/>
      <c r="D57" s="116" t="s">
        <v>91</v>
      </c>
      <c r="E57" s="116"/>
      <c r="F57" s="116"/>
      <c r="G57" s="116"/>
      <c r="H57" s="116"/>
      <c r="I57" s="117"/>
      <c r="J57" s="116" t="s">
        <v>92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SO 06 - Přeložka sdě...'!J30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84</v>
      </c>
      <c r="AR57" s="120"/>
      <c r="AS57" s="121">
        <v>0</v>
      </c>
      <c r="AT57" s="122">
        <f>ROUND(SUM(AV57:AW57),2)</f>
        <v>0</v>
      </c>
      <c r="AU57" s="123">
        <f>'03 - SO 06 - Přeložka sdě...'!P82</f>
        <v>0</v>
      </c>
      <c r="AV57" s="122">
        <f>'03 - SO 06 - Přeložka sdě...'!J33</f>
        <v>0</v>
      </c>
      <c r="AW57" s="122">
        <f>'03 - SO 06 - Přeložka sdě...'!J34</f>
        <v>0</v>
      </c>
      <c r="AX57" s="122">
        <f>'03 - SO 06 - Přeložka sdě...'!J35</f>
        <v>0</v>
      </c>
      <c r="AY57" s="122">
        <f>'03 - SO 06 - Přeložka sdě...'!J36</f>
        <v>0</v>
      </c>
      <c r="AZ57" s="122">
        <f>'03 - SO 06 - Přeložka sdě...'!F33</f>
        <v>0</v>
      </c>
      <c r="BA57" s="122">
        <f>'03 - SO 06 - Přeložka sdě...'!F34</f>
        <v>0</v>
      </c>
      <c r="BB57" s="122">
        <f>'03 - SO 06 - Přeložka sdě...'!F35</f>
        <v>0</v>
      </c>
      <c r="BC57" s="122">
        <f>'03 - SO 06 - Přeložka sdě...'!F36</f>
        <v>0</v>
      </c>
      <c r="BD57" s="124">
        <f>'03 - SO 06 - Přeložka sdě...'!F37</f>
        <v>0</v>
      </c>
      <c r="BE57" s="7"/>
      <c r="BT57" s="125" t="s">
        <v>85</v>
      </c>
      <c r="BV57" s="125" t="s">
        <v>79</v>
      </c>
      <c r="BW57" s="125" t="s">
        <v>93</v>
      </c>
      <c r="BX57" s="125" t="s">
        <v>5</v>
      </c>
      <c r="CL57" s="125" t="s">
        <v>19</v>
      </c>
      <c r="CM57" s="125" t="s">
        <v>87</v>
      </c>
    </row>
    <row r="58" s="7" customFormat="1" ht="16.5" customHeight="1">
      <c r="A58" s="113" t="s">
        <v>81</v>
      </c>
      <c r="B58" s="114"/>
      <c r="C58" s="115"/>
      <c r="D58" s="116" t="s">
        <v>94</v>
      </c>
      <c r="E58" s="116"/>
      <c r="F58" s="116"/>
      <c r="G58" s="116"/>
      <c r="H58" s="116"/>
      <c r="I58" s="117"/>
      <c r="J58" s="116" t="s">
        <v>95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'04a - Oprava povrchů-uzna...'!J30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84</v>
      </c>
      <c r="AR58" s="120"/>
      <c r="AS58" s="121">
        <v>0</v>
      </c>
      <c r="AT58" s="122">
        <f>ROUND(SUM(AV58:AW58),2)</f>
        <v>0</v>
      </c>
      <c r="AU58" s="123">
        <f>'04a - Oprava povrchů-uzna...'!P85</f>
        <v>0</v>
      </c>
      <c r="AV58" s="122">
        <f>'04a - Oprava povrchů-uzna...'!J33</f>
        <v>0</v>
      </c>
      <c r="AW58" s="122">
        <f>'04a - Oprava povrchů-uzna...'!J34</f>
        <v>0</v>
      </c>
      <c r="AX58" s="122">
        <f>'04a - Oprava povrchů-uzna...'!J35</f>
        <v>0</v>
      </c>
      <c r="AY58" s="122">
        <f>'04a - Oprava povrchů-uzna...'!J36</f>
        <v>0</v>
      </c>
      <c r="AZ58" s="122">
        <f>'04a - Oprava povrchů-uzna...'!F33</f>
        <v>0</v>
      </c>
      <c r="BA58" s="122">
        <f>'04a - Oprava povrchů-uzna...'!F34</f>
        <v>0</v>
      </c>
      <c r="BB58" s="122">
        <f>'04a - Oprava povrchů-uzna...'!F35</f>
        <v>0</v>
      </c>
      <c r="BC58" s="122">
        <f>'04a - Oprava povrchů-uzna...'!F36</f>
        <v>0</v>
      </c>
      <c r="BD58" s="124">
        <f>'04a - Oprava povrchů-uzna...'!F37</f>
        <v>0</v>
      </c>
      <c r="BE58" s="7"/>
      <c r="BT58" s="125" t="s">
        <v>85</v>
      </c>
      <c r="BV58" s="125" t="s">
        <v>79</v>
      </c>
      <c r="BW58" s="125" t="s">
        <v>96</v>
      </c>
      <c r="BX58" s="125" t="s">
        <v>5</v>
      </c>
      <c r="CL58" s="125" t="s">
        <v>19</v>
      </c>
      <c r="CM58" s="125" t="s">
        <v>87</v>
      </c>
    </row>
    <row r="59" s="7" customFormat="1" ht="16.5" customHeight="1">
      <c r="A59" s="113" t="s">
        <v>81</v>
      </c>
      <c r="B59" s="114"/>
      <c r="C59" s="115"/>
      <c r="D59" s="116" t="s">
        <v>97</v>
      </c>
      <c r="E59" s="116"/>
      <c r="F59" s="116"/>
      <c r="G59" s="116"/>
      <c r="H59" s="116"/>
      <c r="I59" s="117"/>
      <c r="J59" s="116" t="s">
        <v>98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'04b - Oprava povrchů-neuz...'!J30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84</v>
      </c>
      <c r="AR59" s="120"/>
      <c r="AS59" s="121">
        <v>0</v>
      </c>
      <c r="AT59" s="122">
        <f>ROUND(SUM(AV59:AW59),2)</f>
        <v>0</v>
      </c>
      <c r="AU59" s="123">
        <f>'04b - Oprava povrchů-neuz...'!P85</f>
        <v>0</v>
      </c>
      <c r="AV59" s="122">
        <f>'04b - Oprava povrchů-neuz...'!J33</f>
        <v>0</v>
      </c>
      <c r="AW59" s="122">
        <f>'04b - Oprava povrchů-neuz...'!J34</f>
        <v>0</v>
      </c>
      <c r="AX59" s="122">
        <f>'04b - Oprava povrchů-neuz...'!J35</f>
        <v>0</v>
      </c>
      <c r="AY59" s="122">
        <f>'04b - Oprava povrchů-neuz...'!J36</f>
        <v>0</v>
      </c>
      <c r="AZ59" s="122">
        <f>'04b - Oprava povrchů-neuz...'!F33</f>
        <v>0</v>
      </c>
      <c r="BA59" s="122">
        <f>'04b - Oprava povrchů-neuz...'!F34</f>
        <v>0</v>
      </c>
      <c r="BB59" s="122">
        <f>'04b - Oprava povrchů-neuz...'!F35</f>
        <v>0</v>
      </c>
      <c r="BC59" s="122">
        <f>'04b - Oprava povrchů-neuz...'!F36</f>
        <v>0</v>
      </c>
      <c r="BD59" s="124">
        <f>'04b - Oprava povrchů-neuz...'!F37</f>
        <v>0</v>
      </c>
      <c r="BE59" s="7"/>
      <c r="BT59" s="125" t="s">
        <v>85</v>
      </c>
      <c r="BV59" s="125" t="s">
        <v>79</v>
      </c>
      <c r="BW59" s="125" t="s">
        <v>99</v>
      </c>
      <c r="BX59" s="125" t="s">
        <v>5</v>
      </c>
      <c r="CL59" s="125" t="s">
        <v>19</v>
      </c>
      <c r="CM59" s="125" t="s">
        <v>87</v>
      </c>
    </row>
    <row r="60" s="7" customFormat="1" ht="24.75" customHeight="1">
      <c r="A60" s="113" t="s">
        <v>81</v>
      </c>
      <c r="B60" s="114"/>
      <c r="C60" s="115"/>
      <c r="D60" s="116" t="s">
        <v>100</v>
      </c>
      <c r="E60" s="116"/>
      <c r="F60" s="116"/>
      <c r="G60" s="116"/>
      <c r="H60" s="116"/>
      <c r="I60" s="117"/>
      <c r="J60" s="116" t="s">
        <v>101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'05a - VRN - Vedlejší rozp...'!J30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84</v>
      </c>
      <c r="AR60" s="120"/>
      <c r="AS60" s="121">
        <v>0</v>
      </c>
      <c r="AT60" s="122">
        <f>ROUND(SUM(AV60:AW60),2)</f>
        <v>0</v>
      </c>
      <c r="AU60" s="123">
        <f>'05a - VRN - Vedlejší rozp...'!P86</f>
        <v>0</v>
      </c>
      <c r="AV60" s="122">
        <f>'05a - VRN - Vedlejší rozp...'!J33</f>
        <v>0</v>
      </c>
      <c r="AW60" s="122">
        <f>'05a - VRN - Vedlejší rozp...'!J34</f>
        <v>0</v>
      </c>
      <c r="AX60" s="122">
        <f>'05a - VRN - Vedlejší rozp...'!J35</f>
        <v>0</v>
      </c>
      <c r="AY60" s="122">
        <f>'05a - VRN - Vedlejší rozp...'!J36</f>
        <v>0</v>
      </c>
      <c r="AZ60" s="122">
        <f>'05a - VRN - Vedlejší rozp...'!F33</f>
        <v>0</v>
      </c>
      <c r="BA60" s="122">
        <f>'05a - VRN - Vedlejší rozp...'!F34</f>
        <v>0</v>
      </c>
      <c r="BB60" s="122">
        <f>'05a - VRN - Vedlejší rozp...'!F35</f>
        <v>0</v>
      </c>
      <c r="BC60" s="122">
        <f>'05a - VRN - Vedlejší rozp...'!F36</f>
        <v>0</v>
      </c>
      <c r="BD60" s="124">
        <f>'05a - VRN - Vedlejší rozp...'!F37</f>
        <v>0</v>
      </c>
      <c r="BE60" s="7"/>
      <c r="BT60" s="125" t="s">
        <v>85</v>
      </c>
      <c r="BV60" s="125" t="s">
        <v>79</v>
      </c>
      <c r="BW60" s="125" t="s">
        <v>102</v>
      </c>
      <c r="BX60" s="125" t="s">
        <v>5</v>
      </c>
      <c r="CL60" s="125" t="s">
        <v>19</v>
      </c>
      <c r="CM60" s="125" t="s">
        <v>87</v>
      </c>
    </row>
    <row r="61" s="7" customFormat="1" ht="24.75" customHeight="1">
      <c r="A61" s="113" t="s">
        <v>81</v>
      </c>
      <c r="B61" s="114"/>
      <c r="C61" s="115"/>
      <c r="D61" s="116" t="s">
        <v>103</v>
      </c>
      <c r="E61" s="116"/>
      <c r="F61" s="116"/>
      <c r="G61" s="116"/>
      <c r="H61" s="116"/>
      <c r="I61" s="117"/>
      <c r="J61" s="116" t="s">
        <v>104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'05b - VRN - Vedlejší rozp...'!J30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84</v>
      </c>
      <c r="AR61" s="120"/>
      <c r="AS61" s="126">
        <v>0</v>
      </c>
      <c r="AT61" s="127">
        <f>ROUND(SUM(AV61:AW61),2)</f>
        <v>0</v>
      </c>
      <c r="AU61" s="128">
        <f>'05b - VRN - Vedlejší rozp...'!P86</f>
        <v>0</v>
      </c>
      <c r="AV61" s="127">
        <f>'05b - VRN - Vedlejší rozp...'!J33</f>
        <v>0</v>
      </c>
      <c r="AW61" s="127">
        <f>'05b - VRN - Vedlejší rozp...'!J34</f>
        <v>0</v>
      </c>
      <c r="AX61" s="127">
        <f>'05b - VRN - Vedlejší rozp...'!J35</f>
        <v>0</v>
      </c>
      <c r="AY61" s="127">
        <f>'05b - VRN - Vedlejší rozp...'!J36</f>
        <v>0</v>
      </c>
      <c r="AZ61" s="127">
        <f>'05b - VRN - Vedlejší rozp...'!F33</f>
        <v>0</v>
      </c>
      <c r="BA61" s="127">
        <f>'05b - VRN - Vedlejší rozp...'!F34</f>
        <v>0</v>
      </c>
      <c r="BB61" s="127">
        <f>'05b - VRN - Vedlejší rozp...'!F35</f>
        <v>0</v>
      </c>
      <c r="BC61" s="127">
        <f>'05b - VRN - Vedlejší rozp...'!F36</f>
        <v>0</v>
      </c>
      <c r="BD61" s="129">
        <f>'05b - VRN - Vedlejší rozp...'!F37</f>
        <v>0</v>
      </c>
      <c r="BE61" s="7"/>
      <c r="BT61" s="125" t="s">
        <v>85</v>
      </c>
      <c r="BV61" s="125" t="s">
        <v>79</v>
      </c>
      <c r="BW61" s="125" t="s">
        <v>105</v>
      </c>
      <c r="BX61" s="125" t="s">
        <v>5</v>
      </c>
      <c r="CL61" s="125" t="s">
        <v>19</v>
      </c>
      <c r="CM61" s="125" t="s">
        <v>87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2A/tHWL9hsTI8Jv0kMtBcPL/N+cy8b8qtCggxdsqVVRP1Ei7Xuxh5D/ZirZe0vDEht2x2SFFckq0B9bdUAKtLQ==" hashValue="77y9QIOJGWAwWBtaJq7/oOhGx55FqC5ObjylKZimHKnH8zgUvBNw1l3kISb+Drvs1cZtSEcTE24aVwAtKeGab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O 04 - Vodovodní řa...'!C2" display="/"/>
    <hyperlink ref="A56" location="'02 - SO 05 - Splašková ka...'!C2" display="/"/>
    <hyperlink ref="A57" location="'03 - SO 06 - Přeložka sdě...'!C2" display="/"/>
    <hyperlink ref="A58" location="'04a - Oprava povrchů-uzna...'!C2" display="/"/>
    <hyperlink ref="A59" location="'04b - Oprava povrchů-neuz...'!C2" display="/"/>
    <hyperlink ref="A60" location="'05a - VRN - Vedlejší rozp...'!C2" display="/"/>
    <hyperlink ref="A61" location="'05b - VRN - Vedlejší roz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ROUND((SUM(BE90:BE555)),  2)</f>
        <v>0</v>
      </c>
      <c r="G33" s="40"/>
      <c r="H33" s="40"/>
      <c r="I33" s="150">
        <v>0.20999999999999999</v>
      </c>
      <c r="J33" s="149">
        <f>ROUND(((SUM(BE90:BE555))*I33),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ROUND((SUM(BF90:BF555)),  2)</f>
        <v>0</v>
      </c>
      <c r="G34" s="40"/>
      <c r="H34" s="40"/>
      <c r="I34" s="150">
        <v>0.14999999999999999</v>
      </c>
      <c r="J34" s="149">
        <f>ROUND(((SUM(BF90:BF555))*I34),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ROUND((SUM(BG90:BG555)),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ROUND((SUM(BH90:BH555)),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ROUND((SUM(BI90:BI555)),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SO 04 - Vodovodní řady III. TP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115</v>
      </c>
      <c r="E62" s="176"/>
      <c r="F62" s="176"/>
      <c r="G62" s="176"/>
      <c r="H62" s="176"/>
      <c r="I62" s="176"/>
      <c r="J62" s="177">
        <f>J300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J313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J323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</v>
      </c>
      <c r="E65" s="176"/>
      <c r="F65" s="176"/>
      <c r="G65" s="176"/>
      <c r="H65" s="176"/>
      <c r="I65" s="176"/>
      <c r="J65" s="177">
        <f>J372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119</v>
      </c>
      <c r="E66" s="176"/>
      <c r="F66" s="176"/>
      <c r="G66" s="176"/>
      <c r="H66" s="176"/>
      <c r="I66" s="176"/>
      <c r="J66" s="177">
        <f>J524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120</v>
      </c>
      <c r="E67" s="176"/>
      <c r="F67" s="176"/>
      <c r="G67" s="176"/>
      <c r="H67" s="176"/>
      <c r="I67" s="176"/>
      <c r="J67" s="177">
        <f>J531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121</v>
      </c>
      <c r="E68" s="176"/>
      <c r="F68" s="176"/>
      <c r="G68" s="176"/>
      <c r="H68" s="176"/>
      <c r="I68" s="176"/>
      <c r="J68" s="177">
        <f>J534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122</v>
      </c>
      <c r="E69" s="176"/>
      <c r="F69" s="176"/>
      <c r="G69" s="176"/>
      <c r="H69" s="176"/>
      <c r="I69" s="176"/>
      <c r="J69" s="177">
        <f>J541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123</v>
      </c>
      <c r="E70" s="176"/>
      <c r="F70" s="176"/>
      <c r="G70" s="176"/>
      <c r="H70" s="176"/>
      <c r="I70" s="176"/>
      <c r="J70" s="177">
        <f>J553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124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Vodojem Horská, zásobní řady a splašková kanalizace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107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01 - SO 04 - Vodovodní řady III. TP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22</v>
      </c>
      <c r="D84" s="42"/>
      <c r="E84" s="42"/>
      <c r="F84" s="29" t="str">
        <f>F12</f>
        <v>Liberec</v>
      </c>
      <c r="G84" s="42"/>
      <c r="H84" s="42"/>
      <c r="I84" s="34" t="s">
        <v>24</v>
      </c>
      <c r="J84" s="74" t="str">
        <f>IF(J12="","",J12)</f>
        <v>26. 10. 2020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26</v>
      </c>
      <c r="D86" s="42"/>
      <c r="E86" s="42"/>
      <c r="F86" s="29" t="str">
        <f>E15</f>
        <v>Statutární město Liberec</v>
      </c>
      <c r="G86" s="42"/>
      <c r="H86" s="42"/>
      <c r="I86" s="34" t="s">
        <v>34</v>
      </c>
      <c r="J86" s="38" t="str">
        <f>E21</f>
        <v>SNOWPLAN, spol. s 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32</v>
      </c>
      <c r="D87" s="42"/>
      <c r="E87" s="42"/>
      <c r="F87" s="29" t="str">
        <f>IF(E18="","",E18)</f>
        <v>Vyplň údaj</v>
      </c>
      <c r="G87" s="42"/>
      <c r="H87" s="42"/>
      <c r="I87" s="34" t="s">
        <v>39</v>
      </c>
      <c r="J87" s="38" t="str">
        <f>E24</f>
        <v>SNOWPLAN, spol. s 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125</v>
      </c>
      <c r="D89" s="182" t="s">
        <v>61</v>
      </c>
      <c r="E89" s="182" t="s">
        <v>57</v>
      </c>
      <c r="F89" s="182" t="s">
        <v>58</v>
      </c>
      <c r="G89" s="182" t="s">
        <v>126</v>
      </c>
      <c r="H89" s="182" t="s">
        <v>127</v>
      </c>
      <c r="I89" s="182" t="s">
        <v>128</v>
      </c>
      <c r="J89" s="182" t="s">
        <v>111</v>
      </c>
      <c r="K89" s="183" t="s">
        <v>129</v>
      </c>
      <c r="L89" s="184"/>
      <c r="M89" s="94" t="s">
        <v>75</v>
      </c>
      <c r="N89" s="95" t="s">
        <v>46</v>
      </c>
      <c r="O89" s="95" t="s">
        <v>130</v>
      </c>
      <c r="P89" s="95" t="s">
        <v>131</v>
      </c>
      <c r="Q89" s="95" t="s">
        <v>132</v>
      </c>
      <c r="R89" s="95" t="s">
        <v>133</v>
      </c>
      <c r="S89" s="95" t="s">
        <v>134</v>
      </c>
      <c r="T89" s="96" t="s">
        <v>135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136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</f>
        <v>0</v>
      </c>
      <c r="Q90" s="98"/>
      <c r="R90" s="187">
        <f>R91</f>
        <v>1278.8995765000002</v>
      </c>
      <c r="S90" s="98"/>
      <c r="T90" s="188">
        <f>T91</f>
        <v>0.084899999999999989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76</v>
      </c>
      <c r="AU90" s="19" t="s">
        <v>112</v>
      </c>
      <c r="BK90" s="189">
        <f>BK91</f>
        <v>0</v>
      </c>
    </row>
    <row r="91" s="12" customFormat="1" ht="25.92" customHeight="1">
      <c r="A91" s="12"/>
      <c r="B91" s="190"/>
      <c r="C91" s="191"/>
      <c r="D91" s="192" t="s">
        <v>76</v>
      </c>
      <c r="E91" s="193" t="s">
        <v>137</v>
      </c>
      <c r="F91" s="193" t="s">
        <v>138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P92+P300+P313+P323+P372+P531+P534+P541+P553</f>
        <v>0</v>
      </c>
      <c r="Q91" s="198"/>
      <c r="R91" s="199">
        <f>R92+R300+R313+R323+R372+R531+R534+R541+R553</f>
        <v>1278.8995765000002</v>
      </c>
      <c r="S91" s="198"/>
      <c r="T91" s="200">
        <f>T92+T300+T313+T323+T372+T531+T534+T541+T553</f>
        <v>0.084899999999999989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85</v>
      </c>
      <c r="AT91" s="202" t="s">
        <v>76</v>
      </c>
      <c r="AU91" s="202" t="s">
        <v>77</v>
      </c>
      <c r="AY91" s="201" t="s">
        <v>139</v>
      </c>
      <c r="BK91" s="203">
        <f>BK92+BK300+BK313+BK323+BK372+BK531+BK534+BK541+BK553</f>
        <v>0</v>
      </c>
    </row>
    <row r="92" s="12" customFormat="1" ht="22.8" customHeight="1">
      <c r="A92" s="12"/>
      <c r="B92" s="190"/>
      <c r="C92" s="191"/>
      <c r="D92" s="192" t="s">
        <v>76</v>
      </c>
      <c r="E92" s="204" t="s">
        <v>85</v>
      </c>
      <c r="F92" s="204" t="s">
        <v>140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SUM(P93:P299)</f>
        <v>0</v>
      </c>
      <c r="Q92" s="198"/>
      <c r="R92" s="199">
        <f>SUM(R93:R299)</f>
        <v>1192.9843831200001</v>
      </c>
      <c r="S92" s="198"/>
      <c r="T92" s="200">
        <f>SUM(T93:T299)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85</v>
      </c>
      <c r="AT92" s="202" t="s">
        <v>76</v>
      </c>
      <c r="AU92" s="202" t="s">
        <v>85</v>
      </c>
      <c r="AY92" s="201" t="s">
        <v>139</v>
      </c>
      <c r="BK92" s="203">
        <f>SUM(BK93:BK299)</f>
        <v>0</v>
      </c>
    </row>
    <row r="93" s="2" customFormat="1" ht="49.05" customHeight="1">
      <c r="A93" s="40"/>
      <c r="B93" s="41"/>
      <c r="C93" s="206" t="s">
        <v>85</v>
      </c>
      <c r="D93" s="206" t="s">
        <v>141</v>
      </c>
      <c r="E93" s="207" t="s">
        <v>142</v>
      </c>
      <c r="F93" s="208" t="s">
        <v>143</v>
      </c>
      <c r="G93" s="209" t="s">
        <v>144</v>
      </c>
      <c r="H93" s="210">
        <v>10</v>
      </c>
      <c r="I93" s="211"/>
      <c r="J93" s="212">
        <f>ROUND(I93*H93,2)</f>
        <v>0</v>
      </c>
      <c r="K93" s="208" t="s">
        <v>145</v>
      </c>
      <c r="L93" s="46"/>
      <c r="M93" s="213" t="s">
        <v>75</v>
      </c>
      <c r="N93" s="214" t="s">
        <v>47</v>
      </c>
      <c r="O93" s="86"/>
      <c r="P93" s="215">
        <f>O93*H93</f>
        <v>0</v>
      </c>
      <c r="Q93" s="215">
        <v>0.0086800000000000002</v>
      </c>
      <c r="R93" s="215">
        <f>Q93*H93</f>
        <v>0.086800000000000002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146</v>
      </c>
      <c r="AT93" s="217" t="s">
        <v>141</v>
      </c>
      <c r="AU93" s="217" t="s">
        <v>87</v>
      </c>
      <c r="AY93" s="19" t="s">
        <v>139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146</v>
      </c>
      <c r="BM93" s="217" t="s">
        <v>147</v>
      </c>
    </row>
    <row r="94" s="2" customFormat="1">
      <c r="A94" s="40"/>
      <c r="B94" s="41"/>
      <c r="C94" s="42"/>
      <c r="D94" s="219" t="s">
        <v>148</v>
      </c>
      <c r="E94" s="42"/>
      <c r="F94" s="220" t="s">
        <v>149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148</v>
      </c>
      <c r="AU94" s="19" t="s">
        <v>87</v>
      </c>
    </row>
    <row r="95" s="2" customFormat="1" ht="49.05" customHeight="1">
      <c r="A95" s="40"/>
      <c r="B95" s="41"/>
      <c r="C95" s="206" t="s">
        <v>87</v>
      </c>
      <c r="D95" s="206" t="s">
        <v>141</v>
      </c>
      <c r="E95" s="207" t="s">
        <v>150</v>
      </c>
      <c r="F95" s="208" t="s">
        <v>151</v>
      </c>
      <c r="G95" s="209" t="s">
        <v>144</v>
      </c>
      <c r="H95" s="210">
        <v>2</v>
      </c>
      <c r="I95" s="211"/>
      <c r="J95" s="212">
        <f>ROUND(I95*H95,2)</f>
        <v>0</v>
      </c>
      <c r="K95" s="208" t="s">
        <v>145</v>
      </c>
      <c r="L95" s="46"/>
      <c r="M95" s="213" t="s">
        <v>75</v>
      </c>
      <c r="N95" s="214" t="s">
        <v>47</v>
      </c>
      <c r="O95" s="86"/>
      <c r="P95" s="215">
        <f>O95*H95</f>
        <v>0</v>
      </c>
      <c r="Q95" s="215">
        <v>0.01269</v>
      </c>
      <c r="R95" s="215">
        <f>Q95*H95</f>
        <v>0.02538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87</v>
      </c>
      <c r="AY95" s="19" t="s">
        <v>139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146</v>
      </c>
      <c r="BM95" s="217" t="s">
        <v>152</v>
      </c>
    </row>
    <row r="96" s="2" customFormat="1">
      <c r="A96" s="40"/>
      <c r="B96" s="41"/>
      <c r="C96" s="42"/>
      <c r="D96" s="219" t="s">
        <v>148</v>
      </c>
      <c r="E96" s="42"/>
      <c r="F96" s="220" t="s">
        <v>149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148</v>
      </c>
      <c r="AU96" s="19" t="s">
        <v>87</v>
      </c>
    </row>
    <row r="97" s="2" customFormat="1" ht="49.05" customHeight="1">
      <c r="A97" s="40"/>
      <c r="B97" s="41"/>
      <c r="C97" s="206" t="s">
        <v>153</v>
      </c>
      <c r="D97" s="206" t="s">
        <v>141</v>
      </c>
      <c r="E97" s="207" t="s">
        <v>154</v>
      </c>
      <c r="F97" s="208" t="s">
        <v>155</v>
      </c>
      <c r="G97" s="209" t="s">
        <v>144</v>
      </c>
      <c r="H97" s="210">
        <v>24</v>
      </c>
      <c r="I97" s="211"/>
      <c r="J97" s="212">
        <f>ROUND(I97*H97,2)</f>
        <v>0</v>
      </c>
      <c r="K97" s="208" t="s">
        <v>145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0.036900000000000002</v>
      </c>
      <c r="R97" s="215">
        <f>Q97*H97</f>
        <v>0.88560000000000005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146</v>
      </c>
      <c r="AT97" s="217" t="s">
        <v>141</v>
      </c>
      <c r="AU97" s="217" t="s">
        <v>87</v>
      </c>
      <c r="AY97" s="19" t="s">
        <v>139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146</v>
      </c>
      <c r="BM97" s="217" t="s">
        <v>156</v>
      </c>
    </row>
    <row r="98" s="2" customFormat="1">
      <c r="A98" s="40"/>
      <c r="B98" s="41"/>
      <c r="C98" s="42"/>
      <c r="D98" s="219" t="s">
        <v>148</v>
      </c>
      <c r="E98" s="42"/>
      <c r="F98" s="220" t="s">
        <v>149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148</v>
      </c>
      <c r="AU98" s="19" t="s">
        <v>87</v>
      </c>
    </row>
    <row r="99" s="2" customFormat="1" ht="49.05" customHeight="1">
      <c r="A99" s="40"/>
      <c r="B99" s="41"/>
      <c r="C99" s="206" t="s">
        <v>146</v>
      </c>
      <c r="D99" s="206" t="s">
        <v>141</v>
      </c>
      <c r="E99" s="207" t="s">
        <v>157</v>
      </c>
      <c r="F99" s="208" t="s">
        <v>158</v>
      </c>
      <c r="G99" s="209" t="s">
        <v>144</v>
      </c>
      <c r="H99" s="210">
        <v>8</v>
      </c>
      <c r="I99" s="211"/>
      <c r="J99" s="212">
        <f>ROUND(I99*H99,2)</f>
        <v>0</v>
      </c>
      <c r="K99" s="208" t="s">
        <v>145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0.01269</v>
      </c>
      <c r="R99" s="215">
        <f>Q99*H99</f>
        <v>0.10152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146</v>
      </c>
      <c r="AT99" s="217" t="s">
        <v>141</v>
      </c>
      <c r="AU99" s="217" t="s">
        <v>87</v>
      </c>
      <c r="AY99" s="19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146</v>
      </c>
      <c r="BM99" s="217" t="s">
        <v>159</v>
      </c>
    </row>
    <row r="100" s="2" customFormat="1">
      <c r="A100" s="40"/>
      <c r="B100" s="41"/>
      <c r="C100" s="42"/>
      <c r="D100" s="219" t="s">
        <v>148</v>
      </c>
      <c r="E100" s="42"/>
      <c r="F100" s="220" t="s">
        <v>149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148</v>
      </c>
      <c r="AU100" s="19" t="s">
        <v>87</v>
      </c>
    </row>
    <row r="101" s="2" customFormat="1" ht="49.05" customHeight="1">
      <c r="A101" s="40"/>
      <c r="B101" s="41"/>
      <c r="C101" s="206" t="s">
        <v>160</v>
      </c>
      <c r="D101" s="206" t="s">
        <v>141</v>
      </c>
      <c r="E101" s="207" t="s">
        <v>161</v>
      </c>
      <c r="F101" s="208" t="s">
        <v>162</v>
      </c>
      <c r="G101" s="209" t="s">
        <v>144</v>
      </c>
      <c r="H101" s="210">
        <v>94</v>
      </c>
      <c r="I101" s="211"/>
      <c r="J101" s="212">
        <f>ROUND(I101*H101,2)</f>
        <v>0</v>
      </c>
      <c r="K101" s="208" t="s">
        <v>145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0.036900000000000002</v>
      </c>
      <c r="R101" s="215">
        <f>Q101*H101</f>
        <v>3.4686000000000003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146</v>
      </c>
      <c r="AT101" s="217" t="s">
        <v>141</v>
      </c>
      <c r="AU101" s="217" t="s">
        <v>87</v>
      </c>
      <c r="AY101" s="19" t="s">
        <v>139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146</v>
      </c>
      <c r="BM101" s="217" t="s">
        <v>163</v>
      </c>
    </row>
    <row r="102" s="2" customFormat="1">
      <c r="A102" s="40"/>
      <c r="B102" s="41"/>
      <c r="C102" s="42"/>
      <c r="D102" s="219" t="s">
        <v>148</v>
      </c>
      <c r="E102" s="42"/>
      <c r="F102" s="220" t="s">
        <v>149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148</v>
      </c>
      <c r="AU102" s="19" t="s">
        <v>87</v>
      </c>
    </row>
    <row r="103" s="2" customFormat="1" ht="24.15" customHeight="1">
      <c r="A103" s="40"/>
      <c r="B103" s="41"/>
      <c r="C103" s="206" t="s">
        <v>164</v>
      </c>
      <c r="D103" s="206" t="s">
        <v>141</v>
      </c>
      <c r="E103" s="207" t="s">
        <v>165</v>
      </c>
      <c r="F103" s="208" t="s">
        <v>166</v>
      </c>
      <c r="G103" s="209" t="s">
        <v>167</v>
      </c>
      <c r="H103" s="210">
        <v>30.600000000000001</v>
      </c>
      <c r="I103" s="211"/>
      <c r="J103" s="212">
        <f>ROUND(I103*H103,2)</f>
        <v>0</v>
      </c>
      <c r="K103" s="208" t="s">
        <v>145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141</v>
      </c>
      <c r="AU103" s="217" t="s">
        <v>87</v>
      </c>
      <c r="AY103" s="19" t="s">
        <v>139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146</v>
      </c>
      <c r="BM103" s="217" t="s">
        <v>168</v>
      </c>
    </row>
    <row r="104" s="2" customFormat="1">
      <c r="A104" s="40"/>
      <c r="B104" s="41"/>
      <c r="C104" s="42"/>
      <c r="D104" s="219" t="s">
        <v>148</v>
      </c>
      <c r="E104" s="42"/>
      <c r="F104" s="220" t="s">
        <v>169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148</v>
      </c>
      <c r="AU104" s="19" t="s">
        <v>87</v>
      </c>
    </row>
    <row r="105" s="13" customFormat="1">
      <c r="A105" s="13"/>
      <c r="B105" s="224"/>
      <c r="C105" s="225"/>
      <c r="D105" s="219" t="s">
        <v>170</v>
      </c>
      <c r="E105" s="226" t="s">
        <v>75</v>
      </c>
      <c r="F105" s="227" t="s">
        <v>171</v>
      </c>
      <c r="G105" s="225"/>
      <c r="H105" s="228">
        <v>3.5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170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139</v>
      </c>
    </row>
    <row r="106" s="14" customFormat="1">
      <c r="A106" s="14"/>
      <c r="B106" s="235"/>
      <c r="C106" s="236"/>
      <c r="D106" s="219" t="s">
        <v>170</v>
      </c>
      <c r="E106" s="237" t="s">
        <v>75</v>
      </c>
      <c r="F106" s="238" t="s">
        <v>172</v>
      </c>
      <c r="G106" s="236"/>
      <c r="H106" s="239">
        <v>3.5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170</v>
      </c>
      <c r="AU106" s="245" t="s">
        <v>87</v>
      </c>
      <c r="AV106" s="14" t="s">
        <v>153</v>
      </c>
      <c r="AW106" s="14" t="s">
        <v>38</v>
      </c>
      <c r="AX106" s="14" t="s">
        <v>77</v>
      </c>
      <c r="AY106" s="245" t="s">
        <v>139</v>
      </c>
    </row>
    <row r="107" s="13" customFormat="1">
      <c r="A107" s="13"/>
      <c r="B107" s="224"/>
      <c r="C107" s="225"/>
      <c r="D107" s="219" t="s">
        <v>170</v>
      </c>
      <c r="E107" s="226" t="s">
        <v>75</v>
      </c>
      <c r="F107" s="227" t="s">
        <v>173</v>
      </c>
      <c r="G107" s="225"/>
      <c r="H107" s="228">
        <v>70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170</v>
      </c>
      <c r="AU107" s="234" t="s">
        <v>87</v>
      </c>
      <c r="AV107" s="13" t="s">
        <v>87</v>
      </c>
      <c r="AW107" s="13" t="s">
        <v>38</v>
      </c>
      <c r="AX107" s="13" t="s">
        <v>77</v>
      </c>
      <c r="AY107" s="234" t="s">
        <v>139</v>
      </c>
    </row>
    <row r="108" s="13" customFormat="1">
      <c r="A108" s="13"/>
      <c r="B108" s="224"/>
      <c r="C108" s="225"/>
      <c r="D108" s="219" t="s">
        <v>170</v>
      </c>
      <c r="E108" s="226" t="s">
        <v>75</v>
      </c>
      <c r="F108" s="227" t="s">
        <v>174</v>
      </c>
      <c r="G108" s="225"/>
      <c r="H108" s="228">
        <v>-8.8000000000000007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170</v>
      </c>
      <c r="AU108" s="234" t="s">
        <v>87</v>
      </c>
      <c r="AV108" s="13" t="s">
        <v>87</v>
      </c>
      <c r="AW108" s="13" t="s">
        <v>38</v>
      </c>
      <c r="AX108" s="13" t="s">
        <v>77</v>
      </c>
      <c r="AY108" s="234" t="s">
        <v>139</v>
      </c>
    </row>
    <row r="109" s="14" customFormat="1">
      <c r="A109" s="14"/>
      <c r="B109" s="235"/>
      <c r="C109" s="236"/>
      <c r="D109" s="219" t="s">
        <v>170</v>
      </c>
      <c r="E109" s="237" t="s">
        <v>75</v>
      </c>
      <c r="F109" s="238" t="s">
        <v>172</v>
      </c>
      <c r="G109" s="236"/>
      <c r="H109" s="239">
        <v>61.200000000000003</v>
      </c>
      <c r="I109" s="240"/>
      <c r="J109" s="236"/>
      <c r="K109" s="236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170</v>
      </c>
      <c r="AU109" s="245" t="s">
        <v>87</v>
      </c>
      <c r="AV109" s="14" t="s">
        <v>153</v>
      </c>
      <c r="AW109" s="14" t="s">
        <v>38</v>
      </c>
      <c r="AX109" s="14" t="s">
        <v>77</v>
      </c>
      <c r="AY109" s="245" t="s">
        <v>139</v>
      </c>
    </row>
    <row r="110" s="13" customFormat="1">
      <c r="A110" s="13"/>
      <c r="B110" s="224"/>
      <c r="C110" s="225"/>
      <c r="D110" s="219" t="s">
        <v>170</v>
      </c>
      <c r="E110" s="226" t="s">
        <v>75</v>
      </c>
      <c r="F110" s="227" t="s">
        <v>175</v>
      </c>
      <c r="G110" s="225"/>
      <c r="H110" s="228">
        <v>30.600000000000001</v>
      </c>
      <c r="I110" s="229"/>
      <c r="J110" s="225"/>
      <c r="K110" s="225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170</v>
      </c>
      <c r="AU110" s="234" t="s">
        <v>87</v>
      </c>
      <c r="AV110" s="13" t="s">
        <v>87</v>
      </c>
      <c r="AW110" s="13" t="s">
        <v>38</v>
      </c>
      <c r="AX110" s="13" t="s">
        <v>85</v>
      </c>
      <c r="AY110" s="234" t="s">
        <v>139</v>
      </c>
    </row>
    <row r="111" s="2" customFormat="1" ht="24.15" customHeight="1">
      <c r="A111" s="40"/>
      <c r="B111" s="41"/>
      <c r="C111" s="206" t="s">
        <v>176</v>
      </c>
      <c r="D111" s="206" t="s">
        <v>141</v>
      </c>
      <c r="E111" s="207" t="s">
        <v>177</v>
      </c>
      <c r="F111" s="208" t="s">
        <v>178</v>
      </c>
      <c r="G111" s="209" t="s">
        <v>167</v>
      </c>
      <c r="H111" s="210">
        <v>30.600000000000001</v>
      </c>
      <c r="I111" s="211"/>
      <c r="J111" s="212">
        <f>ROUND(I111*H111,2)</f>
        <v>0</v>
      </c>
      <c r="K111" s="208" t="s">
        <v>145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146</v>
      </c>
      <c r="AT111" s="217" t="s">
        <v>141</v>
      </c>
      <c r="AU111" s="217" t="s">
        <v>87</v>
      </c>
      <c r="AY111" s="19" t="s">
        <v>139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146</v>
      </c>
      <c r="BM111" s="217" t="s">
        <v>179</v>
      </c>
    </row>
    <row r="112" s="2" customFormat="1">
      <c r="A112" s="40"/>
      <c r="B112" s="41"/>
      <c r="C112" s="42"/>
      <c r="D112" s="219" t="s">
        <v>148</v>
      </c>
      <c r="E112" s="42"/>
      <c r="F112" s="220" t="s">
        <v>169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148</v>
      </c>
      <c r="AU112" s="19" t="s">
        <v>87</v>
      </c>
    </row>
    <row r="113" s="13" customFormat="1">
      <c r="A113" s="13"/>
      <c r="B113" s="224"/>
      <c r="C113" s="225"/>
      <c r="D113" s="219" t="s">
        <v>170</v>
      </c>
      <c r="E113" s="226" t="s">
        <v>75</v>
      </c>
      <c r="F113" s="227" t="s">
        <v>171</v>
      </c>
      <c r="G113" s="225"/>
      <c r="H113" s="228">
        <v>3.5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170</v>
      </c>
      <c r="AU113" s="234" t="s">
        <v>87</v>
      </c>
      <c r="AV113" s="13" t="s">
        <v>87</v>
      </c>
      <c r="AW113" s="13" t="s">
        <v>38</v>
      </c>
      <c r="AX113" s="13" t="s">
        <v>77</v>
      </c>
      <c r="AY113" s="234" t="s">
        <v>139</v>
      </c>
    </row>
    <row r="114" s="14" customFormat="1">
      <c r="A114" s="14"/>
      <c r="B114" s="235"/>
      <c r="C114" s="236"/>
      <c r="D114" s="219" t="s">
        <v>170</v>
      </c>
      <c r="E114" s="237" t="s">
        <v>75</v>
      </c>
      <c r="F114" s="238" t="s">
        <v>172</v>
      </c>
      <c r="G114" s="236"/>
      <c r="H114" s="239">
        <v>3.5</v>
      </c>
      <c r="I114" s="240"/>
      <c r="J114" s="236"/>
      <c r="K114" s="236"/>
      <c r="L114" s="241"/>
      <c r="M114" s="242"/>
      <c r="N114" s="243"/>
      <c r="O114" s="243"/>
      <c r="P114" s="243"/>
      <c r="Q114" s="243"/>
      <c r="R114" s="243"/>
      <c r="S114" s="243"/>
      <c r="T114" s="24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5" t="s">
        <v>170</v>
      </c>
      <c r="AU114" s="245" t="s">
        <v>87</v>
      </c>
      <c r="AV114" s="14" t="s">
        <v>153</v>
      </c>
      <c r="AW114" s="14" t="s">
        <v>38</v>
      </c>
      <c r="AX114" s="14" t="s">
        <v>77</v>
      </c>
      <c r="AY114" s="245" t="s">
        <v>139</v>
      </c>
    </row>
    <row r="115" s="13" customFormat="1">
      <c r="A115" s="13"/>
      <c r="B115" s="224"/>
      <c r="C115" s="225"/>
      <c r="D115" s="219" t="s">
        <v>170</v>
      </c>
      <c r="E115" s="226" t="s">
        <v>75</v>
      </c>
      <c r="F115" s="227" t="s">
        <v>173</v>
      </c>
      <c r="G115" s="225"/>
      <c r="H115" s="228">
        <v>70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170</v>
      </c>
      <c r="AU115" s="234" t="s">
        <v>87</v>
      </c>
      <c r="AV115" s="13" t="s">
        <v>87</v>
      </c>
      <c r="AW115" s="13" t="s">
        <v>38</v>
      </c>
      <c r="AX115" s="13" t="s">
        <v>77</v>
      </c>
      <c r="AY115" s="234" t="s">
        <v>139</v>
      </c>
    </row>
    <row r="116" s="13" customFormat="1">
      <c r="A116" s="13"/>
      <c r="B116" s="224"/>
      <c r="C116" s="225"/>
      <c r="D116" s="219" t="s">
        <v>170</v>
      </c>
      <c r="E116" s="226" t="s">
        <v>75</v>
      </c>
      <c r="F116" s="227" t="s">
        <v>174</v>
      </c>
      <c r="G116" s="225"/>
      <c r="H116" s="228">
        <v>-8.8000000000000007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170</v>
      </c>
      <c r="AU116" s="234" t="s">
        <v>87</v>
      </c>
      <c r="AV116" s="13" t="s">
        <v>87</v>
      </c>
      <c r="AW116" s="13" t="s">
        <v>38</v>
      </c>
      <c r="AX116" s="13" t="s">
        <v>77</v>
      </c>
      <c r="AY116" s="234" t="s">
        <v>139</v>
      </c>
    </row>
    <row r="117" s="14" customFormat="1">
      <c r="A117" s="14"/>
      <c r="B117" s="235"/>
      <c r="C117" s="236"/>
      <c r="D117" s="219" t="s">
        <v>170</v>
      </c>
      <c r="E117" s="237" t="s">
        <v>75</v>
      </c>
      <c r="F117" s="238" t="s">
        <v>172</v>
      </c>
      <c r="G117" s="236"/>
      <c r="H117" s="239">
        <v>61.200000000000003</v>
      </c>
      <c r="I117" s="240"/>
      <c r="J117" s="236"/>
      <c r="K117" s="236"/>
      <c r="L117" s="241"/>
      <c r="M117" s="242"/>
      <c r="N117" s="243"/>
      <c r="O117" s="243"/>
      <c r="P117" s="243"/>
      <c r="Q117" s="243"/>
      <c r="R117" s="243"/>
      <c r="S117" s="243"/>
      <c r="T117" s="24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5" t="s">
        <v>170</v>
      </c>
      <c r="AU117" s="245" t="s">
        <v>87</v>
      </c>
      <c r="AV117" s="14" t="s">
        <v>153</v>
      </c>
      <c r="AW117" s="14" t="s">
        <v>38</v>
      </c>
      <c r="AX117" s="14" t="s">
        <v>77</v>
      </c>
      <c r="AY117" s="245" t="s">
        <v>139</v>
      </c>
    </row>
    <row r="118" s="13" customFormat="1">
      <c r="A118" s="13"/>
      <c r="B118" s="224"/>
      <c r="C118" s="225"/>
      <c r="D118" s="219" t="s">
        <v>170</v>
      </c>
      <c r="E118" s="226" t="s">
        <v>75</v>
      </c>
      <c r="F118" s="227" t="s">
        <v>175</v>
      </c>
      <c r="G118" s="225"/>
      <c r="H118" s="228">
        <v>30.600000000000001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170</v>
      </c>
      <c r="AU118" s="234" t="s">
        <v>87</v>
      </c>
      <c r="AV118" s="13" t="s">
        <v>87</v>
      </c>
      <c r="AW118" s="13" t="s">
        <v>38</v>
      </c>
      <c r="AX118" s="13" t="s">
        <v>85</v>
      </c>
      <c r="AY118" s="234" t="s">
        <v>139</v>
      </c>
    </row>
    <row r="119" s="2" customFormat="1" ht="24.15" customHeight="1">
      <c r="A119" s="40"/>
      <c r="B119" s="41"/>
      <c r="C119" s="206" t="s">
        <v>180</v>
      </c>
      <c r="D119" s="206" t="s">
        <v>141</v>
      </c>
      <c r="E119" s="207" t="s">
        <v>181</v>
      </c>
      <c r="F119" s="208" t="s">
        <v>182</v>
      </c>
      <c r="G119" s="209" t="s">
        <v>167</v>
      </c>
      <c r="H119" s="210">
        <v>979.65999999999997</v>
      </c>
      <c r="I119" s="211"/>
      <c r="J119" s="212">
        <f>ROUND(I119*H119,2)</f>
        <v>0</v>
      </c>
      <c r="K119" s="208" t="s">
        <v>145</v>
      </c>
      <c r="L119" s="46"/>
      <c r="M119" s="213" t="s">
        <v>75</v>
      </c>
      <c r="N119" s="214" t="s">
        <v>47</v>
      </c>
      <c r="O119" s="86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7" t="s">
        <v>146</v>
      </c>
      <c r="AT119" s="217" t="s">
        <v>141</v>
      </c>
      <c r="AU119" s="217" t="s">
        <v>87</v>
      </c>
      <c r="AY119" s="19" t="s">
        <v>139</v>
      </c>
      <c r="BE119" s="218">
        <f>IF(N119="základní",J119,0)</f>
        <v>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9" t="s">
        <v>85</v>
      </c>
      <c r="BK119" s="218">
        <f>ROUND(I119*H119,2)</f>
        <v>0</v>
      </c>
      <c r="BL119" s="19" t="s">
        <v>146</v>
      </c>
      <c r="BM119" s="217" t="s">
        <v>183</v>
      </c>
    </row>
    <row r="120" s="2" customFormat="1">
      <c r="A120" s="40"/>
      <c r="B120" s="41"/>
      <c r="C120" s="42"/>
      <c r="D120" s="219" t="s">
        <v>148</v>
      </c>
      <c r="E120" s="42"/>
      <c r="F120" s="220" t="s">
        <v>184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148</v>
      </c>
      <c r="AU120" s="19" t="s">
        <v>87</v>
      </c>
    </row>
    <row r="121" s="13" customFormat="1">
      <c r="A121" s="13"/>
      <c r="B121" s="224"/>
      <c r="C121" s="225"/>
      <c r="D121" s="219" t="s">
        <v>170</v>
      </c>
      <c r="E121" s="226" t="s">
        <v>75</v>
      </c>
      <c r="F121" s="227" t="s">
        <v>185</v>
      </c>
      <c r="G121" s="225"/>
      <c r="H121" s="228">
        <v>1.5800000000000001</v>
      </c>
      <c r="I121" s="229"/>
      <c r="J121" s="225"/>
      <c r="K121" s="225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170</v>
      </c>
      <c r="AU121" s="234" t="s">
        <v>87</v>
      </c>
      <c r="AV121" s="13" t="s">
        <v>87</v>
      </c>
      <c r="AW121" s="13" t="s">
        <v>38</v>
      </c>
      <c r="AX121" s="13" t="s">
        <v>77</v>
      </c>
      <c r="AY121" s="234" t="s">
        <v>139</v>
      </c>
    </row>
    <row r="122" s="13" customFormat="1">
      <c r="A122" s="13"/>
      <c r="B122" s="224"/>
      <c r="C122" s="225"/>
      <c r="D122" s="219" t="s">
        <v>170</v>
      </c>
      <c r="E122" s="226" t="s">
        <v>75</v>
      </c>
      <c r="F122" s="227" t="s">
        <v>186</v>
      </c>
      <c r="G122" s="225"/>
      <c r="H122" s="228">
        <v>1.6299999999999999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170</v>
      </c>
      <c r="AU122" s="234" t="s">
        <v>87</v>
      </c>
      <c r="AV122" s="13" t="s">
        <v>87</v>
      </c>
      <c r="AW122" s="13" t="s">
        <v>38</v>
      </c>
      <c r="AX122" s="13" t="s">
        <v>77</v>
      </c>
      <c r="AY122" s="234" t="s">
        <v>139</v>
      </c>
    </row>
    <row r="123" s="13" customFormat="1">
      <c r="A123" s="13"/>
      <c r="B123" s="224"/>
      <c r="C123" s="225"/>
      <c r="D123" s="219" t="s">
        <v>170</v>
      </c>
      <c r="E123" s="226" t="s">
        <v>75</v>
      </c>
      <c r="F123" s="227" t="s">
        <v>187</v>
      </c>
      <c r="G123" s="225"/>
      <c r="H123" s="228">
        <v>1.6599999999999999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170</v>
      </c>
      <c r="AU123" s="234" t="s">
        <v>87</v>
      </c>
      <c r="AV123" s="13" t="s">
        <v>87</v>
      </c>
      <c r="AW123" s="13" t="s">
        <v>38</v>
      </c>
      <c r="AX123" s="13" t="s">
        <v>77</v>
      </c>
      <c r="AY123" s="234" t="s">
        <v>139</v>
      </c>
    </row>
    <row r="124" s="14" customFormat="1">
      <c r="A124" s="14"/>
      <c r="B124" s="235"/>
      <c r="C124" s="236"/>
      <c r="D124" s="219" t="s">
        <v>170</v>
      </c>
      <c r="E124" s="237" t="s">
        <v>75</v>
      </c>
      <c r="F124" s="238" t="s">
        <v>172</v>
      </c>
      <c r="G124" s="236"/>
      <c r="H124" s="239">
        <v>4.8700000000000001</v>
      </c>
      <c r="I124" s="240"/>
      <c r="J124" s="236"/>
      <c r="K124" s="236"/>
      <c r="L124" s="241"/>
      <c r="M124" s="242"/>
      <c r="N124" s="243"/>
      <c r="O124" s="243"/>
      <c r="P124" s="243"/>
      <c r="Q124" s="243"/>
      <c r="R124" s="243"/>
      <c r="S124" s="243"/>
      <c r="T124" s="24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5" t="s">
        <v>170</v>
      </c>
      <c r="AU124" s="245" t="s">
        <v>87</v>
      </c>
      <c r="AV124" s="14" t="s">
        <v>153</v>
      </c>
      <c r="AW124" s="14" t="s">
        <v>38</v>
      </c>
      <c r="AX124" s="14" t="s">
        <v>77</v>
      </c>
      <c r="AY124" s="245" t="s">
        <v>139</v>
      </c>
    </row>
    <row r="125" s="13" customFormat="1">
      <c r="A125" s="13"/>
      <c r="B125" s="224"/>
      <c r="C125" s="225"/>
      <c r="D125" s="219" t="s">
        <v>170</v>
      </c>
      <c r="E125" s="226" t="s">
        <v>75</v>
      </c>
      <c r="F125" s="227" t="s">
        <v>188</v>
      </c>
      <c r="G125" s="225"/>
      <c r="H125" s="228">
        <v>1723.777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170</v>
      </c>
      <c r="AU125" s="234" t="s">
        <v>87</v>
      </c>
      <c r="AV125" s="13" t="s">
        <v>87</v>
      </c>
      <c r="AW125" s="13" t="s">
        <v>38</v>
      </c>
      <c r="AX125" s="13" t="s">
        <v>77</v>
      </c>
      <c r="AY125" s="234" t="s">
        <v>139</v>
      </c>
    </row>
    <row r="126" s="13" customFormat="1">
      <c r="A126" s="13"/>
      <c r="B126" s="224"/>
      <c r="C126" s="225"/>
      <c r="D126" s="219" t="s">
        <v>170</v>
      </c>
      <c r="E126" s="226" t="s">
        <v>75</v>
      </c>
      <c r="F126" s="227" t="s">
        <v>189</v>
      </c>
      <c r="G126" s="225"/>
      <c r="H126" s="228">
        <v>18.908000000000001</v>
      </c>
      <c r="I126" s="229"/>
      <c r="J126" s="225"/>
      <c r="K126" s="225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170</v>
      </c>
      <c r="AU126" s="234" t="s">
        <v>87</v>
      </c>
      <c r="AV126" s="13" t="s">
        <v>87</v>
      </c>
      <c r="AW126" s="13" t="s">
        <v>38</v>
      </c>
      <c r="AX126" s="13" t="s">
        <v>77</v>
      </c>
      <c r="AY126" s="234" t="s">
        <v>139</v>
      </c>
    </row>
    <row r="127" s="13" customFormat="1">
      <c r="A127" s="13"/>
      <c r="B127" s="224"/>
      <c r="C127" s="225"/>
      <c r="D127" s="219" t="s">
        <v>170</v>
      </c>
      <c r="E127" s="226" t="s">
        <v>75</v>
      </c>
      <c r="F127" s="227" t="s">
        <v>190</v>
      </c>
      <c r="G127" s="225"/>
      <c r="H127" s="228">
        <v>504.524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170</v>
      </c>
      <c r="AU127" s="234" t="s">
        <v>87</v>
      </c>
      <c r="AV127" s="13" t="s">
        <v>87</v>
      </c>
      <c r="AW127" s="13" t="s">
        <v>38</v>
      </c>
      <c r="AX127" s="13" t="s">
        <v>77</v>
      </c>
      <c r="AY127" s="234" t="s">
        <v>139</v>
      </c>
    </row>
    <row r="128" s="13" customFormat="1">
      <c r="A128" s="13"/>
      <c r="B128" s="224"/>
      <c r="C128" s="225"/>
      <c r="D128" s="219" t="s">
        <v>170</v>
      </c>
      <c r="E128" s="226" t="s">
        <v>75</v>
      </c>
      <c r="F128" s="227" t="s">
        <v>191</v>
      </c>
      <c r="G128" s="225"/>
      <c r="H128" s="228">
        <v>200.47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170</v>
      </c>
      <c r="AU128" s="234" t="s">
        <v>87</v>
      </c>
      <c r="AV128" s="13" t="s">
        <v>87</v>
      </c>
      <c r="AW128" s="13" t="s">
        <v>38</v>
      </c>
      <c r="AX128" s="13" t="s">
        <v>77</v>
      </c>
      <c r="AY128" s="234" t="s">
        <v>139</v>
      </c>
    </row>
    <row r="129" s="13" customFormat="1">
      <c r="A129" s="13"/>
      <c r="B129" s="224"/>
      <c r="C129" s="225"/>
      <c r="D129" s="219" t="s">
        <v>170</v>
      </c>
      <c r="E129" s="226" t="s">
        <v>75</v>
      </c>
      <c r="F129" s="227" t="s">
        <v>192</v>
      </c>
      <c r="G129" s="225"/>
      <c r="H129" s="228">
        <v>82.159999999999997</v>
      </c>
      <c r="I129" s="229"/>
      <c r="J129" s="225"/>
      <c r="K129" s="225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170</v>
      </c>
      <c r="AU129" s="234" t="s">
        <v>87</v>
      </c>
      <c r="AV129" s="13" t="s">
        <v>87</v>
      </c>
      <c r="AW129" s="13" t="s">
        <v>38</v>
      </c>
      <c r="AX129" s="13" t="s">
        <v>77</v>
      </c>
      <c r="AY129" s="234" t="s">
        <v>139</v>
      </c>
    </row>
    <row r="130" s="13" customFormat="1">
      <c r="A130" s="13"/>
      <c r="B130" s="224"/>
      <c r="C130" s="225"/>
      <c r="D130" s="219" t="s">
        <v>170</v>
      </c>
      <c r="E130" s="226" t="s">
        <v>75</v>
      </c>
      <c r="F130" s="227" t="s">
        <v>193</v>
      </c>
      <c r="G130" s="225"/>
      <c r="H130" s="228">
        <v>17.821999999999999</v>
      </c>
      <c r="I130" s="229"/>
      <c r="J130" s="225"/>
      <c r="K130" s="225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170</v>
      </c>
      <c r="AU130" s="234" t="s">
        <v>87</v>
      </c>
      <c r="AV130" s="13" t="s">
        <v>87</v>
      </c>
      <c r="AW130" s="13" t="s">
        <v>38</v>
      </c>
      <c r="AX130" s="13" t="s">
        <v>77</v>
      </c>
      <c r="AY130" s="234" t="s">
        <v>139</v>
      </c>
    </row>
    <row r="131" s="13" customFormat="1">
      <c r="A131" s="13"/>
      <c r="B131" s="224"/>
      <c r="C131" s="225"/>
      <c r="D131" s="219" t="s">
        <v>170</v>
      </c>
      <c r="E131" s="226" t="s">
        <v>75</v>
      </c>
      <c r="F131" s="227" t="s">
        <v>194</v>
      </c>
      <c r="G131" s="225"/>
      <c r="H131" s="228">
        <v>7.2000000000000002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170</v>
      </c>
      <c r="AU131" s="234" t="s">
        <v>87</v>
      </c>
      <c r="AV131" s="13" t="s">
        <v>87</v>
      </c>
      <c r="AW131" s="13" t="s">
        <v>38</v>
      </c>
      <c r="AX131" s="13" t="s">
        <v>77</v>
      </c>
      <c r="AY131" s="234" t="s">
        <v>139</v>
      </c>
    </row>
    <row r="132" s="13" customFormat="1">
      <c r="A132" s="13"/>
      <c r="B132" s="224"/>
      <c r="C132" s="225"/>
      <c r="D132" s="219" t="s">
        <v>170</v>
      </c>
      <c r="E132" s="226" t="s">
        <v>75</v>
      </c>
      <c r="F132" s="227" t="s">
        <v>195</v>
      </c>
      <c r="G132" s="225"/>
      <c r="H132" s="228">
        <v>-549.18600000000004</v>
      </c>
      <c r="I132" s="229"/>
      <c r="J132" s="225"/>
      <c r="K132" s="225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170</v>
      </c>
      <c r="AU132" s="234" t="s">
        <v>87</v>
      </c>
      <c r="AV132" s="13" t="s">
        <v>87</v>
      </c>
      <c r="AW132" s="13" t="s">
        <v>38</v>
      </c>
      <c r="AX132" s="13" t="s">
        <v>77</v>
      </c>
      <c r="AY132" s="234" t="s">
        <v>139</v>
      </c>
    </row>
    <row r="133" s="13" customFormat="1">
      <c r="A133" s="13"/>
      <c r="B133" s="224"/>
      <c r="C133" s="225"/>
      <c r="D133" s="219" t="s">
        <v>170</v>
      </c>
      <c r="E133" s="226" t="s">
        <v>75</v>
      </c>
      <c r="F133" s="227" t="s">
        <v>196</v>
      </c>
      <c r="G133" s="225"/>
      <c r="H133" s="228">
        <v>-7.6680000000000001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170</v>
      </c>
      <c r="AU133" s="234" t="s">
        <v>87</v>
      </c>
      <c r="AV133" s="13" t="s">
        <v>87</v>
      </c>
      <c r="AW133" s="13" t="s">
        <v>38</v>
      </c>
      <c r="AX133" s="13" t="s">
        <v>77</v>
      </c>
      <c r="AY133" s="234" t="s">
        <v>139</v>
      </c>
    </row>
    <row r="134" s="13" customFormat="1">
      <c r="A134" s="13"/>
      <c r="B134" s="224"/>
      <c r="C134" s="225"/>
      <c r="D134" s="219" t="s">
        <v>170</v>
      </c>
      <c r="E134" s="226" t="s">
        <v>75</v>
      </c>
      <c r="F134" s="227" t="s">
        <v>197</v>
      </c>
      <c r="G134" s="225"/>
      <c r="H134" s="228">
        <v>-10.881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170</v>
      </c>
      <c r="AU134" s="234" t="s">
        <v>87</v>
      </c>
      <c r="AV134" s="13" t="s">
        <v>87</v>
      </c>
      <c r="AW134" s="13" t="s">
        <v>38</v>
      </c>
      <c r="AX134" s="13" t="s">
        <v>77</v>
      </c>
      <c r="AY134" s="234" t="s">
        <v>139</v>
      </c>
    </row>
    <row r="135" s="13" customFormat="1">
      <c r="A135" s="13"/>
      <c r="B135" s="224"/>
      <c r="C135" s="225"/>
      <c r="D135" s="219" t="s">
        <v>170</v>
      </c>
      <c r="E135" s="226" t="s">
        <v>75</v>
      </c>
      <c r="F135" s="227" t="s">
        <v>198</v>
      </c>
      <c r="G135" s="225"/>
      <c r="H135" s="228">
        <v>-27.806999999999999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170</v>
      </c>
      <c r="AU135" s="234" t="s">
        <v>87</v>
      </c>
      <c r="AV135" s="13" t="s">
        <v>87</v>
      </c>
      <c r="AW135" s="13" t="s">
        <v>38</v>
      </c>
      <c r="AX135" s="13" t="s">
        <v>77</v>
      </c>
      <c r="AY135" s="234" t="s">
        <v>139</v>
      </c>
    </row>
    <row r="136" s="14" customFormat="1">
      <c r="A136" s="14"/>
      <c r="B136" s="235"/>
      <c r="C136" s="236"/>
      <c r="D136" s="219" t="s">
        <v>170</v>
      </c>
      <c r="E136" s="237" t="s">
        <v>75</v>
      </c>
      <c r="F136" s="238" t="s">
        <v>172</v>
      </c>
      <c r="G136" s="236"/>
      <c r="H136" s="239">
        <v>1959.319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170</v>
      </c>
      <c r="AU136" s="245" t="s">
        <v>87</v>
      </c>
      <c r="AV136" s="14" t="s">
        <v>153</v>
      </c>
      <c r="AW136" s="14" t="s">
        <v>38</v>
      </c>
      <c r="AX136" s="14" t="s">
        <v>77</v>
      </c>
      <c r="AY136" s="245" t="s">
        <v>139</v>
      </c>
    </row>
    <row r="137" s="13" customFormat="1">
      <c r="A137" s="13"/>
      <c r="B137" s="224"/>
      <c r="C137" s="225"/>
      <c r="D137" s="219" t="s">
        <v>170</v>
      </c>
      <c r="E137" s="226" t="s">
        <v>75</v>
      </c>
      <c r="F137" s="227" t="s">
        <v>199</v>
      </c>
      <c r="G137" s="225"/>
      <c r="H137" s="228">
        <v>979.65999999999997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170</v>
      </c>
      <c r="AU137" s="234" t="s">
        <v>87</v>
      </c>
      <c r="AV137" s="13" t="s">
        <v>87</v>
      </c>
      <c r="AW137" s="13" t="s">
        <v>38</v>
      </c>
      <c r="AX137" s="13" t="s">
        <v>85</v>
      </c>
      <c r="AY137" s="234" t="s">
        <v>139</v>
      </c>
    </row>
    <row r="138" s="2" customFormat="1" ht="24.15" customHeight="1">
      <c r="A138" s="40"/>
      <c r="B138" s="41"/>
      <c r="C138" s="206" t="s">
        <v>200</v>
      </c>
      <c r="D138" s="206" t="s">
        <v>141</v>
      </c>
      <c r="E138" s="207" t="s">
        <v>201</v>
      </c>
      <c r="F138" s="208" t="s">
        <v>202</v>
      </c>
      <c r="G138" s="209" t="s">
        <v>167</v>
      </c>
      <c r="H138" s="210">
        <v>979.65999999999997</v>
      </c>
      <c r="I138" s="211"/>
      <c r="J138" s="212">
        <f>ROUND(I138*H138,2)</f>
        <v>0</v>
      </c>
      <c r="K138" s="208" t="s">
        <v>145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146</v>
      </c>
      <c r="AT138" s="217" t="s">
        <v>141</v>
      </c>
      <c r="AU138" s="217" t="s">
        <v>87</v>
      </c>
      <c r="AY138" s="19" t="s">
        <v>139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146</v>
      </c>
      <c r="BM138" s="217" t="s">
        <v>203</v>
      </c>
    </row>
    <row r="139" s="2" customFormat="1">
      <c r="A139" s="40"/>
      <c r="B139" s="41"/>
      <c r="C139" s="42"/>
      <c r="D139" s="219" t="s">
        <v>148</v>
      </c>
      <c r="E139" s="42"/>
      <c r="F139" s="220" t="s">
        <v>184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148</v>
      </c>
      <c r="AU139" s="19" t="s">
        <v>87</v>
      </c>
    </row>
    <row r="140" s="13" customFormat="1">
      <c r="A140" s="13"/>
      <c r="B140" s="224"/>
      <c r="C140" s="225"/>
      <c r="D140" s="219" t="s">
        <v>170</v>
      </c>
      <c r="E140" s="226" t="s">
        <v>75</v>
      </c>
      <c r="F140" s="227" t="s">
        <v>185</v>
      </c>
      <c r="G140" s="225"/>
      <c r="H140" s="228">
        <v>1.5800000000000001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170</v>
      </c>
      <c r="AU140" s="234" t="s">
        <v>87</v>
      </c>
      <c r="AV140" s="13" t="s">
        <v>87</v>
      </c>
      <c r="AW140" s="13" t="s">
        <v>38</v>
      </c>
      <c r="AX140" s="13" t="s">
        <v>77</v>
      </c>
      <c r="AY140" s="234" t="s">
        <v>139</v>
      </c>
    </row>
    <row r="141" s="13" customFormat="1">
      <c r="A141" s="13"/>
      <c r="B141" s="224"/>
      <c r="C141" s="225"/>
      <c r="D141" s="219" t="s">
        <v>170</v>
      </c>
      <c r="E141" s="226" t="s">
        <v>75</v>
      </c>
      <c r="F141" s="227" t="s">
        <v>186</v>
      </c>
      <c r="G141" s="225"/>
      <c r="H141" s="228">
        <v>1.6299999999999999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170</v>
      </c>
      <c r="AU141" s="234" t="s">
        <v>87</v>
      </c>
      <c r="AV141" s="13" t="s">
        <v>87</v>
      </c>
      <c r="AW141" s="13" t="s">
        <v>38</v>
      </c>
      <c r="AX141" s="13" t="s">
        <v>77</v>
      </c>
      <c r="AY141" s="234" t="s">
        <v>139</v>
      </c>
    </row>
    <row r="142" s="13" customFormat="1">
      <c r="A142" s="13"/>
      <c r="B142" s="224"/>
      <c r="C142" s="225"/>
      <c r="D142" s="219" t="s">
        <v>170</v>
      </c>
      <c r="E142" s="226" t="s">
        <v>75</v>
      </c>
      <c r="F142" s="227" t="s">
        <v>187</v>
      </c>
      <c r="G142" s="225"/>
      <c r="H142" s="228">
        <v>1.6599999999999999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87</v>
      </c>
      <c r="AV142" s="13" t="s">
        <v>87</v>
      </c>
      <c r="AW142" s="13" t="s">
        <v>38</v>
      </c>
      <c r="AX142" s="13" t="s">
        <v>77</v>
      </c>
      <c r="AY142" s="234" t="s">
        <v>139</v>
      </c>
    </row>
    <row r="143" s="14" customFormat="1">
      <c r="A143" s="14"/>
      <c r="B143" s="235"/>
      <c r="C143" s="236"/>
      <c r="D143" s="219" t="s">
        <v>170</v>
      </c>
      <c r="E143" s="237" t="s">
        <v>75</v>
      </c>
      <c r="F143" s="238" t="s">
        <v>172</v>
      </c>
      <c r="G143" s="236"/>
      <c r="H143" s="239">
        <v>4.8700000000000001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170</v>
      </c>
      <c r="AU143" s="245" t="s">
        <v>87</v>
      </c>
      <c r="AV143" s="14" t="s">
        <v>153</v>
      </c>
      <c r="AW143" s="14" t="s">
        <v>38</v>
      </c>
      <c r="AX143" s="14" t="s">
        <v>77</v>
      </c>
      <c r="AY143" s="245" t="s">
        <v>139</v>
      </c>
    </row>
    <row r="144" s="13" customFormat="1">
      <c r="A144" s="13"/>
      <c r="B144" s="224"/>
      <c r="C144" s="225"/>
      <c r="D144" s="219" t="s">
        <v>170</v>
      </c>
      <c r="E144" s="226" t="s">
        <v>75</v>
      </c>
      <c r="F144" s="227" t="s">
        <v>188</v>
      </c>
      <c r="G144" s="225"/>
      <c r="H144" s="228">
        <v>1723.777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170</v>
      </c>
      <c r="AU144" s="234" t="s">
        <v>87</v>
      </c>
      <c r="AV144" s="13" t="s">
        <v>87</v>
      </c>
      <c r="AW144" s="13" t="s">
        <v>38</v>
      </c>
      <c r="AX144" s="13" t="s">
        <v>77</v>
      </c>
      <c r="AY144" s="234" t="s">
        <v>139</v>
      </c>
    </row>
    <row r="145" s="13" customFormat="1">
      <c r="A145" s="13"/>
      <c r="B145" s="224"/>
      <c r="C145" s="225"/>
      <c r="D145" s="219" t="s">
        <v>170</v>
      </c>
      <c r="E145" s="226" t="s">
        <v>75</v>
      </c>
      <c r="F145" s="227" t="s">
        <v>189</v>
      </c>
      <c r="G145" s="225"/>
      <c r="H145" s="228">
        <v>18.908000000000001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170</v>
      </c>
      <c r="AU145" s="234" t="s">
        <v>87</v>
      </c>
      <c r="AV145" s="13" t="s">
        <v>87</v>
      </c>
      <c r="AW145" s="13" t="s">
        <v>38</v>
      </c>
      <c r="AX145" s="13" t="s">
        <v>77</v>
      </c>
      <c r="AY145" s="234" t="s">
        <v>139</v>
      </c>
    </row>
    <row r="146" s="13" customFormat="1">
      <c r="A146" s="13"/>
      <c r="B146" s="224"/>
      <c r="C146" s="225"/>
      <c r="D146" s="219" t="s">
        <v>170</v>
      </c>
      <c r="E146" s="226" t="s">
        <v>75</v>
      </c>
      <c r="F146" s="227" t="s">
        <v>190</v>
      </c>
      <c r="G146" s="225"/>
      <c r="H146" s="228">
        <v>504.524</v>
      </c>
      <c r="I146" s="229"/>
      <c r="J146" s="225"/>
      <c r="K146" s="225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170</v>
      </c>
      <c r="AU146" s="234" t="s">
        <v>87</v>
      </c>
      <c r="AV146" s="13" t="s">
        <v>87</v>
      </c>
      <c r="AW146" s="13" t="s">
        <v>38</v>
      </c>
      <c r="AX146" s="13" t="s">
        <v>77</v>
      </c>
      <c r="AY146" s="234" t="s">
        <v>139</v>
      </c>
    </row>
    <row r="147" s="13" customFormat="1">
      <c r="A147" s="13"/>
      <c r="B147" s="224"/>
      <c r="C147" s="225"/>
      <c r="D147" s="219" t="s">
        <v>170</v>
      </c>
      <c r="E147" s="226" t="s">
        <v>75</v>
      </c>
      <c r="F147" s="227" t="s">
        <v>191</v>
      </c>
      <c r="G147" s="225"/>
      <c r="H147" s="228">
        <v>200.47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170</v>
      </c>
      <c r="AU147" s="234" t="s">
        <v>87</v>
      </c>
      <c r="AV147" s="13" t="s">
        <v>87</v>
      </c>
      <c r="AW147" s="13" t="s">
        <v>38</v>
      </c>
      <c r="AX147" s="13" t="s">
        <v>77</v>
      </c>
      <c r="AY147" s="234" t="s">
        <v>139</v>
      </c>
    </row>
    <row r="148" s="13" customFormat="1">
      <c r="A148" s="13"/>
      <c r="B148" s="224"/>
      <c r="C148" s="225"/>
      <c r="D148" s="219" t="s">
        <v>170</v>
      </c>
      <c r="E148" s="226" t="s">
        <v>75</v>
      </c>
      <c r="F148" s="227" t="s">
        <v>192</v>
      </c>
      <c r="G148" s="225"/>
      <c r="H148" s="228">
        <v>82.159999999999997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170</v>
      </c>
      <c r="AU148" s="234" t="s">
        <v>87</v>
      </c>
      <c r="AV148" s="13" t="s">
        <v>87</v>
      </c>
      <c r="AW148" s="13" t="s">
        <v>38</v>
      </c>
      <c r="AX148" s="13" t="s">
        <v>77</v>
      </c>
      <c r="AY148" s="234" t="s">
        <v>139</v>
      </c>
    </row>
    <row r="149" s="13" customFormat="1">
      <c r="A149" s="13"/>
      <c r="B149" s="224"/>
      <c r="C149" s="225"/>
      <c r="D149" s="219" t="s">
        <v>170</v>
      </c>
      <c r="E149" s="226" t="s">
        <v>75</v>
      </c>
      <c r="F149" s="227" t="s">
        <v>193</v>
      </c>
      <c r="G149" s="225"/>
      <c r="H149" s="228">
        <v>17.821999999999999</v>
      </c>
      <c r="I149" s="229"/>
      <c r="J149" s="225"/>
      <c r="K149" s="225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170</v>
      </c>
      <c r="AU149" s="234" t="s">
        <v>87</v>
      </c>
      <c r="AV149" s="13" t="s">
        <v>87</v>
      </c>
      <c r="AW149" s="13" t="s">
        <v>38</v>
      </c>
      <c r="AX149" s="13" t="s">
        <v>77</v>
      </c>
      <c r="AY149" s="234" t="s">
        <v>139</v>
      </c>
    </row>
    <row r="150" s="13" customFormat="1">
      <c r="A150" s="13"/>
      <c r="B150" s="224"/>
      <c r="C150" s="225"/>
      <c r="D150" s="219" t="s">
        <v>170</v>
      </c>
      <c r="E150" s="226" t="s">
        <v>75</v>
      </c>
      <c r="F150" s="227" t="s">
        <v>194</v>
      </c>
      <c r="G150" s="225"/>
      <c r="H150" s="228">
        <v>7.2000000000000002</v>
      </c>
      <c r="I150" s="229"/>
      <c r="J150" s="225"/>
      <c r="K150" s="225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170</v>
      </c>
      <c r="AU150" s="234" t="s">
        <v>87</v>
      </c>
      <c r="AV150" s="13" t="s">
        <v>87</v>
      </c>
      <c r="AW150" s="13" t="s">
        <v>38</v>
      </c>
      <c r="AX150" s="13" t="s">
        <v>77</v>
      </c>
      <c r="AY150" s="234" t="s">
        <v>139</v>
      </c>
    </row>
    <row r="151" s="13" customFormat="1">
      <c r="A151" s="13"/>
      <c r="B151" s="224"/>
      <c r="C151" s="225"/>
      <c r="D151" s="219" t="s">
        <v>170</v>
      </c>
      <c r="E151" s="226" t="s">
        <v>75</v>
      </c>
      <c r="F151" s="227" t="s">
        <v>195</v>
      </c>
      <c r="G151" s="225"/>
      <c r="H151" s="228">
        <v>-549.18600000000004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170</v>
      </c>
      <c r="AU151" s="234" t="s">
        <v>87</v>
      </c>
      <c r="AV151" s="13" t="s">
        <v>87</v>
      </c>
      <c r="AW151" s="13" t="s">
        <v>38</v>
      </c>
      <c r="AX151" s="13" t="s">
        <v>77</v>
      </c>
      <c r="AY151" s="234" t="s">
        <v>139</v>
      </c>
    </row>
    <row r="152" s="13" customFormat="1">
      <c r="A152" s="13"/>
      <c r="B152" s="224"/>
      <c r="C152" s="225"/>
      <c r="D152" s="219" t="s">
        <v>170</v>
      </c>
      <c r="E152" s="226" t="s">
        <v>75</v>
      </c>
      <c r="F152" s="227" t="s">
        <v>196</v>
      </c>
      <c r="G152" s="225"/>
      <c r="H152" s="228">
        <v>-7.6680000000000001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170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139</v>
      </c>
    </row>
    <row r="153" s="13" customFormat="1">
      <c r="A153" s="13"/>
      <c r="B153" s="224"/>
      <c r="C153" s="225"/>
      <c r="D153" s="219" t="s">
        <v>170</v>
      </c>
      <c r="E153" s="226" t="s">
        <v>75</v>
      </c>
      <c r="F153" s="227" t="s">
        <v>197</v>
      </c>
      <c r="G153" s="225"/>
      <c r="H153" s="228">
        <v>-10.881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170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139</v>
      </c>
    </row>
    <row r="154" s="13" customFormat="1">
      <c r="A154" s="13"/>
      <c r="B154" s="224"/>
      <c r="C154" s="225"/>
      <c r="D154" s="219" t="s">
        <v>170</v>
      </c>
      <c r="E154" s="226" t="s">
        <v>75</v>
      </c>
      <c r="F154" s="227" t="s">
        <v>198</v>
      </c>
      <c r="G154" s="225"/>
      <c r="H154" s="228">
        <v>-27.806999999999999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170</v>
      </c>
      <c r="AU154" s="234" t="s">
        <v>87</v>
      </c>
      <c r="AV154" s="13" t="s">
        <v>87</v>
      </c>
      <c r="AW154" s="13" t="s">
        <v>38</v>
      </c>
      <c r="AX154" s="13" t="s">
        <v>77</v>
      </c>
      <c r="AY154" s="234" t="s">
        <v>139</v>
      </c>
    </row>
    <row r="155" s="14" customFormat="1">
      <c r="A155" s="14"/>
      <c r="B155" s="235"/>
      <c r="C155" s="236"/>
      <c r="D155" s="219" t="s">
        <v>170</v>
      </c>
      <c r="E155" s="237" t="s">
        <v>75</v>
      </c>
      <c r="F155" s="238" t="s">
        <v>172</v>
      </c>
      <c r="G155" s="236"/>
      <c r="H155" s="239">
        <v>1959.319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170</v>
      </c>
      <c r="AU155" s="245" t="s">
        <v>87</v>
      </c>
      <c r="AV155" s="14" t="s">
        <v>153</v>
      </c>
      <c r="AW155" s="14" t="s">
        <v>38</v>
      </c>
      <c r="AX155" s="14" t="s">
        <v>77</v>
      </c>
      <c r="AY155" s="245" t="s">
        <v>139</v>
      </c>
    </row>
    <row r="156" s="13" customFormat="1">
      <c r="A156" s="13"/>
      <c r="B156" s="224"/>
      <c r="C156" s="225"/>
      <c r="D156" s="219" t="s">
        <v>170</v>
      </c>
      <c r="E156" s="226" t="s">
        <v>75</v>
      </c>
      <c r="F156" s="227" t="s">
        <v>199</v>
      </c>
      <c r="G156" s="225"/>
      <c r="H156" s="228">
        <v>979.65999999999997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170</v>
      </c>
      <c r="AU156" s="234" t="s">
        <v>87</v>
      </c>
      <c r="AV156" s="13" t="s">
        <v>87</v>
      </c>
      <c r="AW156" s="13" t="s">
        <v>38</v>
      </c>
      <c r="AX156" s="13" t="s">
        <v>85</v>
      </c>
      <c r="AY156" s="234" t="s">
        <v>139</v>
      </c>
    </row>
    <row r="157" s="2" customFormat="1" ht="14.4" customHeight="1">
      <c r="A157" s="40"/>
      <c r="B157" s="41"/>
      <c r="C157" s="206" t="s">
        <v>204</v>
      </c>
      <c r="D157" s="206" t="s">
        <v>141</v>
      </c>
      <c r="E157" s="207" t="s">
        <v>205</v>
      </c>
      <c r="F157" s="208" t="s">
        <v>206</v>
      </c>
      <c r="G157" s="209" t="s">
        <v>207</v>
      </c>
      <c r="H157" s="210">
        <v>77.400000000000006</v>
      </c>
      <c r="I157" s="211"/>
      <c r="J157" s="212">
        <f>ROUND(I157*H157,2)</f>
        <v>0</v>
      </c>
      <c r="K157" s="208" t="s">
        <v>145</v>
      </c>
      <c r="L157" s="46"/>
      <c r="M157" s="213" t="s">
        <v>75</v>
      </c>
      <c r="N157" s="214" t="s">
        <v>47</v>
      </c>
      <c r="O157" s="86"/>
      <c r="P157" s="215">
        <f>O157*H157</f>
        <v>0</v>
      </c>
      <c r="Q157" s="215">
        <v>0.00084000000000000003</v>
      </c>
      <c r="R157" s="215">
        <f>Q157*H157</f>
        <v>0.065016000000000004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146</v>
      </c>
      <c r="AT157" s="217" t="s">
        <v>141</v>
      </c>
      <c r="AU157" s="217" t="s">
        <v>87</v>
      </c>
      <c r="AY157" s="19" t="s">
        <v>139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85</v>
      </c>
      <c r="BK157" s="218">
        <f>ROUND(I157*H157,2)</f>
        <v>0</v>
      </c>
      <c r="BL157" s="19" t="s">
        <v>146</v>
      </c>
      <c r="BM157" s="217" t="s">
        <v>208</v>
      </c>
    </row>
    <row r="158" s="2" customFormat="1">
      <c r="A158" s="40"/>
      <c r="B158" s="41"/>
      <c r="C158" s="42"/>
      <c r="D158" s="219" t="s">
        <v>148</v>
      </c>
      <c r="E158" s="42"/>
      <c r="F158" s="220" t="s">
        <v>209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148</v>
      </c>
      <c r="AU158" s="19" t="s">
        <v>87</v>
      </c>
    </row>
    <row r="159" s="13" customFormat="1">
      <c r="A159" s="13"/>
      <c r="B159" s="224"/>
      <c r="C159" s="225"/>
      <c r="D159" s="219" t="s">
        <v>170</v>
      </c>
      <c r="E159" s="226" t="s">
        <v>75</v>
      </c>
      <c r="F159" s="227" t="s">
        <v>210</v>
      </c>
      <c r="G159" s="225"/>
      <c r="H159" s="228">
        <v>14.4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170</v>
      </c>
      <c r="AU159" s="234" t="s">
        <v>87</v>
      </c>
      <c r="AV159" s="13" t="s">
        <v>87</v>
      </c>
      <c r="AW159" s="13" t="s">
        <v>38</v>
      </c>
      <c r="AX159" s="13" t="s">
        <v>77</v>
      </c>
      <c r="AY159" s="234" t="s">
        <v>139</v>
      </c>
    </row>
    <row r="160" s="13" customFormat="1">
      <c r="A160" s="13"/>
      <c r="B160" s="224"/>
      <c r="C160" s="225"/>
      <c r="D160" s="219" t="s">
        <v>170</v>
      </c>
      <c r="E160" s="226" t="s">
        <v>75</v>
      </c>
      <c r="F160" s="227" t="s">
        <v>211</v>
      </c>
      <c r="G160" s="225"/>
      <c r="H160" s="228">
        <v>63</v>
      </c>
      <c r="I160" s="229"/>
      <c r="J160" s="225"/>
      <c r="K160" s="225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170</v>
      </c>
      <c r="AU160" s="234" t="s">
        <v>87</v>
      </c>
      <c r="AV160" s="13" t="s">
        <v>87</v>
      </c>
      <c r="AW160" s="13" t="s">
        <v>38</v>
      </c>
      <c r="AX160" s="13" t="s">
        <v>77</v>
      </c>
      <c r="AY160" s="234" t="s">
        <v>139</v>
      </c>
    </row>
    <row r="161" s="14" customFormat="1">
      <c r="A161" s="14"/>
      <c r="B161" s="235"/>
      <c r="C161" s="236"/>
      <c r="D161" s="219" t="s">
        <v>170</v>
      </c>
      <c r="E161" s="237" t="s">
        <v>75</v>
      </c>
      <c r="F161" s="238" t="s">
        <v>172</v>
      </c>
      <c r="G161" s="236"/>
      <c r="H161" s="239">
        <v>77.400000000000006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5" t="s">
        <v>170</v>
      </c>
      <c r="AU161" s="245" t="s">
        <v>87</v>
      </c>
      <c r="AV161" s="14" t="s">
        <v>153</v>
      </c>
      <c r="AW161" s="14" t="s">
        <v>38</v>
      </c>
      <c r="AX161" s="14" t="s">
        <v>85</v>
      </c>
      <c r="AY161" s="245" t="s">
        <v>139</v>
      </c>
    </row>
    <row r="162" s="2" customFormat="1" ht="24.15" customHeight="1">
      <c r="A162" s="40"/>
      <c r="B162" s="41"/>
      <c r="C162" s="206" t="s">
        <v>212</v>
      </c>
      <c r="D162" s="206" t="s">
        <v>141</v>
      </c>
      <c r="E162" s="207" t="s">
        <v>213</v>
      </c>
      <c r="F162" s="208" t="s">
        <v>214</v>
      </c>
      <c r="G162" s="209" t="s">
        <v>207</v>
      </c>
      <c r="H162" s="210">
        <v>77.400000000000006</v>
      </c>
      <c r="I162" s="211"/>
      <c r="J162" s="212">
        <f>ROUND(I162*H162,2)</f>
        <v>0</v>
      </c>
      <c r="K162" s="208" t="s">
        <v>145</v>
      </c>
      <c r="L162" s="46"/>
      <c r="M162" s="213" t="s">
        <v>75</v>
      </c>
      <c r="N162" s="214" t="s">
        <v>47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146</v>
      </c>
      <c r="AT162" s="217" t="s">
        <v>141</v>
      </c>
      <c r="AU162" s="217" t="s">
        <v>87</v>
      </c>
      <c r="AY162" s="19" t="s">
        <v>139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85</v>
      </c>
      <c r="BK162" s="218">
        <f>ROUND(I162*H162,2)</f>
        <v>0</v>
      </c>
      <c r="BL162" s="19" t="s">
        <v>146</v>
      </c>
      <c r="BM162" s="217" t="s">
        <v>215</v>
      </c>
    </row>
    <row r="163" s="2" customFormat="1" ht="24.15" customHeight="1">
      <c r="A163" s="40"/>
      <c r="B163" s="41"/>
      <c r="C163" s="206" t="s">
        <v>216</v>
      </c>
      <c r="D163" s="206" t="s">
        <v>141</v>
      </c>
      <c r="E163" s="207" t="s">
        <v>217</v>
      </c>
      <c r="F163" s="208" t="s">
        <v>218</v>
      </c>
      <c r="G163" s="209" t="s">
        <v>207</v>
      </c>
      <c r="H163" s="210">
        <v>5766.7820000000002</v>
      </c>
      <c r="I163" s="211"/>
      <c r="J163" s="212">
        <f>ROUND(I163*H163,2)</f>
        <v>0</v>
      </c>
      <c r="K163" s="208" t="s">
        <v>145</v>
      </c>
      <c r="L163" s="46"/>
      <c r="M163" s="213" t="s">
        <v>75</v>
      </c>
      <c r="N163" s="214" t="s">
        <v>47</v>
      </c>
      <c r="O163" s="86"/>
      <c r="P163" s="215">
        <f>O163*H163</f>
        <v>0</v>
      </c>
      <c r="Q163" s="215">
        <v>0.00058</v>
      </c>
      <c r="R163" s="215">
        <f>Q163*H163</f>
        <v>3.3447335600000003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146</v>
      </c>
      <c r="AT163" s="217" t="s">
        <v>141</v>
      </c>
      <c r="AU163" s="217" t="s">
        <v>87</v>
      </c>
      <c r="AY163" s="19" t="s">
        <v>139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85</v>
      </c>
      <c r="BK163" s="218">
        <f>ROUND(I163*H163,2)</f>
        <v>0</v>
      </c>
      <c r="BL163" s="19" t="s">
        <v>146</v>
      </c>
      <c r="BM163" s="217" t="s">
        <v>219</v>
      </c>
    </row>
    <row r="164" s="2" customFormat="1">
      <c r="A164" s="40"/>
      <c r="B164" s="41"/>
      <c r="C164" s="42"/>
      <c r="D164" s="219" t="s">
        <v>148</v>
      </c>
      <c r="E164" s="42"/>
      <c r="F164" s="220" t="s">
        <v>220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148</v>
      </c>
      <c r="AU164" s="19" t="s">
        <v>87</v>
      </c>
    </row>
    <row r="165" s="13" customFormat="1">
      <c r="A165" s="13"/>
      <c r="B165" s="224"/>
      <c r="C165" s="225"/>
      <c r="D165" s="219" t="s">
        <v>170</v>
      </c>
      <c r="E165" s="226" t="s">
        <v>75</v>
      </c>
      <c r="F165" s="227" t="s">
        <v>221</v>
      </c>
      <c r="G165" s="225"/>
      <c r="H165" s="228">
        <v>3847.2159999999999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170</v>
      </c>
      <c r="AU165" s="234" t="s">
        <v>87</v>
      </c>
      <c r="AV165" s="13" t="s">
        <v>87</v>
      </c>
      <c r="AW165" s="13" t="s">
        <v>38</v>
      </c>
      <c r="AX165" s="13" t="s">
        <v>77</v>
      </c>
      <c r="AY165" s="234" t="s">
        <v>139</v>
      </c>
    </row>
    <row r="166" s="13" customFormat="1">
      <c r="A166" s="13"/>
      <c r="B166" s="224"/>
      <c r="C166" s="225"/>
      <c r="D166" s="219" t="s">
        <v>170</v>
      </c>
      <c r="E166" s="226" t="s">
        <v>75</v>
      </c>
      <c r="F166" s="227" t="s">
        <v>222</v>
      </c>
      <c r="G166" s="225"/>
      <c r="H166" s="228">
        <v>47.270000000000003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170</v>
      </c>
      <c r="AU166" s="234" t="s">
        <v>87</v>
      </c>
      <c r="AV166" s="13" t="s">
        <v>87</v>
      </c>
      <c r="AW166" s="13" t="s">
        <v>38</v>
      </c>
      <c r="AX166" s="13" t="s">
        <v>77</v>
      </c>
      <c r="AY166" s="234" t="s">
        <v>139</v>
      </c>
    </row>
    <row r="167" s="13" customFormat="1">
      <c r="A167" s="13"/>
      <c r="B167" s="224"/>
      <c r="C167" s="225"/>
      <c r="D167" s="219" t="s">
        <v>170</v>
      </c>
      <c r="E167" s="226" t="s">
        <v>75</v>
      </c>
      <c r="F167" s="227" t="s">
        <v>223</v>
      </c>
      <c r="G167" s="225"/>
      <c r="H167" s="228">
        <v>1121.164</v>
      </c>
      <c r="I167" s="229"/>
      <c r="J167" s="225"/>
      <c r="K167" s="225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170</v>
      </c>
      <c r="AU167" s="234" t="s">
        <v>87</v>
      </c>
      <c r="AV167" s="13" t="s">
        <v>87</v>
      </c>
      <c r="AW167" s="13" t="s">
        <v>38</v>
      </c>
      <c r="AX167" s="13" t="s">
        <v>77</v>
      </c>
      <c r="AY167" s="234" t="s">
        <v>139</v>
      </c>
    </row>
    <row r="168" s="13" customFormat="1">
      <c r="A168" s="13"/>
      <c r="B168" s="224"/>
      <c r="C168" s="225"/>
      <c r="D168" s="219" t="s">
        <v>170</v>
      </c>
      <c r="E168" s="226" t="s">
        <v>75</v>
      </c>
      <c r="F168" s="227" t="s">
        <v>224</v>
      </c>
      <c r="G168" s="225"/>
      <c r="H168" s="228">
        <v>501.17599999999999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170</v>
      </c>
      <c r="AU168" s="234" t="s">
        <v>87</v>
      </c>
      <c r="AV168" s="13" t="s">
        <v>87</v>
      </c>
      <c r="AW168" s="13" t="s">
        <v>38</v>
      </c>
      <c r="AX168" s="13" t="s">
        <v>77</v>
      </c>
      <c r="AY168" s="234" t="s">
        <v>139</v>
      </c>
    </row>
    <row r="169" s="13" customFormat="1">
      <c r="A169" s="13"/>
      <c r="B169" s="224"/>
      <c r="C169" s="225"/>
      <c r="D169" s="219" t="s">
        <v>170</v>
      </c>
      <c r="E169" s="226" t="s">
        <v>75</v>
      </c>
      <c r="F169" s="227" t="s">
        <v>225</v>
      </c>
      <c r="G169" s="225"/>
      <c r="H169" s="228">
        <v>205.40000000000001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170</v>
      </c>
      <c r="AU169" s="234" t="s">
        <v>87</v>
      </c>
      <c r="AV169" s="13" t="s">
        <v>87</v>
      </c>
      <c r="AW169" s="13" t="s">
        <v>38</v>
      </c>
      <c r="AX169" s="13" t="s">
        <v>77</v>
      </c>
      <c r="AY169" s="234" t="s">
        <v>139</v>
      </c>
    </row>
    <row r="170" s="13" customFormat="1">
      <c r="A170" s="13"/>
      <c r="B170" s="224"/>
      <c r="C170" s="225"/>
      <c r="D170" s="219" t="s">
        <v>170</v>
      </c>
      <c r="E170" s="226" t="s">
        <v>75</v>
      </c>
      <c r="F170" s="227" t="s">
        <v>226</v>
      </c>
      <c r="G170" s="225"/>
      <c r="H170" s="228">
        <v>44.555999999999997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170</v>
      </c>
      <c r="AU170" s="234" t="s">
        <v>87</v>
      </c>
      <c r="AV170" s="13" t="s">
        <v>87</v>
      </c>
      <c r="AW170" s="13" t="s">
        <v>38</v>
      </c>
      <c r="AX170" s="13" t="s">
        <v>77</v>
      </c>
      <c r="AY170" s="234" t="s">
        <v>139</v>
      </c>
    </row>
    <row r="171" s="14" customFormat="1">
      <c r="A171" s="14"/>
      <c r="B171" s="235"/>
      <c r="C171" s="236"/>
      <c r="D171" s="219" t="s">
        <v>170</v>
      </c>
      <c r="E171" s="237" t="s">
        <v>75</v>
      </c>
      <c r="F171" s="238" t="s">
        <v>172</v>
      </c>
      <c r="G171" s="236"/>
      <c r="H171" s="239">
        <v>5766.7820000000002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170</v>
      </c>
      <c r="AU171" s="245" t="s">
        <v>87</v>
      </c>
      <c r="AV171" s="14" t="s">
        <v>153</v>
      </c>
      <c r="AW171" s="14" t="s">
        <v>38</v>
      </c>
      <c r="AX171" s="14" t="s">
        <v>85</v>
      </c>
      <c r="AY171" s="245" t="s">
        <v>139</v>
      </c>
    </row>
    <row r="172" s="2" customFormat="1" ht="24.15" customHeight="1">
      <c r="A172" s="40"/>
      <c r="B172" s="41"/>
      <c r="C172" s="206" t="s">
        <v>227</v>
      </c>
      <c r="D172" s="206" t="s">
        <v>141</v>
      </c>
      <c r="E172" s="207" t="s">
        <v>217</v>
      </c>
      <c r="F172" s="208" t="s">
        <v>218</v>
      </c>
      <c r="G172" s="209" t="s">
        <v>207</v>
      </c>
      <c r="H172" s="210">
        <v>5766.7820000000002</v>
      </c>
      <c r="I172" s="211"/>
      <c r="J172" s="212">
        <f>ROUND(I172*H172,2)</f>
        <v>0</v>
      </c>
      <c r="K172" s="208" t="s">
        <v>145</v>
      </c>
      <c r="L172" s="46"/>
      <c r="M172" s="213" t="s">
        <v>75</v>
      </c>
      <c r="N172" s="214" t="s">
        <v>47</v>
      </c>
      <c r="O172" s="86"/>
      <c r="P172" s="215">
        <f>O172*H172</f>
        <v>0</v>
      </c>
      <c r="Q172" s="215">
        <v>0.00058</v>
      </c>
      <c r="R172" s="215">
        <f>Q172*H172</f>
        <v>3.3447335600000003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146</v>
      </c>
      <c r="AT172" s="217" t="s">
        <v>141</v>
      </c>
      <c r="AU172" s="217" t="s">
        <v>87</v>
      </c>
      <c r="AY172" s="19" t="s">
        <v>139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146</v>
      </c>
      <c r="BM172" s="217" t="s">
        <v>228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220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87</v>
      </c>
    </row>
    <row r="174" s="2" customFormat="1" ht="37.8" customHeight="1">
      <c r="A174" s="40"/>
      <c r="B174" s="41"/>
      <c r="C174" s="206" t="s">
        <v>229</v>
      </c>
      <c r="D174" s="206" t="s">
        <v>141</v>
      </c>
      <c r="E174" s="207" t="s">
        <v>230</v>
      </c>
      <c r="F174" s="208" t="s">
        <v>231</v>
      </c>
      <c r="G174" s="209" t="s">
        <v>167</v>
      </c>
      <c r="H174" s="210">
        <v>1010.26</v>
      </c>
      <c r="I174" s="211"/>
      <c r="J174" s="212">
        <f>ROUND(I174*H174,2)</f>
        <v>0</v>
      </c>
      <c r="K174" s="208" t="s">
        <v>145</v>
      </c>
      <c r="L174" s="46"/>
      <c r="M174" s="213" t="s">
        <v>75</v>
      </c>
      <c r="N174" s="214" t="s">
        <v>47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146</v>
      </c>
      <c r="AT174" s="217" t="s">
        <v>141</v>
      </c>
      <c r="AU174" s="217" t="s">
        <v>87</v>
      </c>
      <c r="AY174" s="19" t="s">
        <v>139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85</v>
      </c>
      <c r="BK174" s="218">
        <f>ROUND(I174*H174,2)</f>
        <v>0</v>
      </c>
      <c r="BL174" s="19" t="s">
        <v>146</v>
      </c>
      <c r="BM174" s="217" t="s">
        <v>232</v>
      </c>
    </row>
    <row r="175" s="2" customFormat="1">
      <c r="A175" s="40"/>
      <c r="B175" s="41"/>
      <c r="C175" s="42"/>
      <c r="D175" s="219" t="s">
        <v>148</v>
      </c>
      <c r="E175" s="42"/>
      <c r="F175" s="220" t="s">
        <v>233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148</v>
      </c>
      <c r="AU175" s="19" t="s">
        <v>87</v>
      </c>
    </row>
    <row r="176" s="15" customFormat="1">
      <c r="A176" s="15"/>
      <c r="B176" s="246"/>
      <c r="C176" s="247"/>
      <c r="D176" s="219" t="s">
        <v>170</v>
      </c>
      <c r="E176" s="248" t="s">
        <v>75</v>
      </c>
      <c r="F176" s="249" t="s">
        <v>234</v>
      </c>
      <c r="G176" s="247"/>
      <c r="H176" s="248" t="s">
        <v>75</v>
      </c>
      <c r="I176" s="250"/>
      <c r="J176" s="247"/>
      <c r="K176" s="247"/>
      <c r="L176" s="251"/>
      <c r="M176" s="252"/>
      <c r="N176" s="253"/>
      <c r="O176" s="253"/>
      <c r="P176" s="253"/>
      <c r="Q176" s="253"/>
      <c r="R176" s="253"/>
      <c r="S176" s="253"/>
      <c r="T176" s="254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55" t="s">
        <v>170</v>
      </c>
      <c r="AU176" s="255" t="s">
        <v>87</v>
      </c>
      <c r="AV176" s="15" t="s">
        <v>85</v>
      </c>
      <c r="AW176" s="15" t="s">
        <v>38</v>
      </c>
      <c r="AX176" s="15" t="s">
        <v>77</v>
      </c>
      <c r="AY176" s="255" t="s">
        <v>139</v>
      </c>
    </row>
    <row r="177" s="13" customFormat="1">
      <c r="A177" s="13"/>
      <c r="B177" s="224"/>
      <c r="C177" s="225"/>
      <c r="D177" s="219" t="s">
        <v>170</v>
      </c>
      <c r="E177" s="226" t="s">
        <v>75</v>
      </c>
      <c r="F177" s="227" t="s">
        <v>235</v>
      </c>
      <c r="G177" s="225"/>
      <c r="H177" s="228">
        <v>1010.26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170</v>
      </c>
      <c r="AU177" s="234" t="s">
        <v>87</v>
      </c>
      <c r="AV177" s="13" t="s">
        <v>87</v>
      </c>
      <c r="AW177" s="13" t="s">
        <v>38</v>
      </c>
      <c r="AX177" s="13" t="s">
        <v>77</v>
      </c>
      <c r="AY177" s="234" t="s">
        <v>139</v>
      </c>
    </row>
    <row r="178" s="16" customFormat="1">
      <c r="A178" s="16"/>
      <c r="B178" s="256"/>
      <c r="C178" s="257"/>
      <c r="D178" s="219" t="s">
        <v>170</v>
      </c>
      <c r="E178" s="258" t="s">
        <v>75</v>
      </c>
      <c r="F178" s="259" t="s">
        <v>236</v>
      </c>
      <c r="G178" s="257"/>
      <c r="H178" s="260">
        <v>1010.26</v>
      </c>
      <c r="I178" s="261"/>
      <c r="J178" s="257"/>
      <c r="K178" s="257"/>
      <c r="L178" s="262"/>
      <c r="M178" s="263"/>
      <c r="N178" s="264"/>
      <c r="O178" s="264"/>
      <c r="P178" s="264"/>
      <c r="Q178" s="264"/>
      <c r="R178" s="264"/>
      <c r="S178" s="264"/>
      <c r="T178" s="265"/>
      <c r="U178" s="16"/>
      <c r="V178" s="16"/>
      <c r="W178" s="16"/>
      <c r="X178" s="16"/>
      <c r="Y178" s="16"/>
      <c r="Z178" s="16"/>
      <c r="AA178" s="16"/>
      <c r="AB178" s="16"/>
      <c r="AC178" s="16"/>
      <c r="AD178" s="16"/>
      <c r="AE178" s="16"/>
      <c r="AT178" s="266" t="s">
        <v>170</v>
      </c>
      <c r="AU178" s="266" t="s">
        <v>87</v>
      </c>
      <c r="AV178" s="16" t="s">
        <v>146</v>
      </c>
      <c r="AW178" s="16" t="s">
        <v>38</v>
      </c>
      <c r="AX178" s="16" t="s">
        <v>85</v>
      </c>
      <c r="AY178" s="266" t="s">
        <v>139</v>
      </c>
    </row>
    <row r="179" s="2" customFormat="1" ht="37.8" customHeight="1">
      <c r="A179" s="40"/>
      <c r="B179" s="41"/>
      <c r="C179" s="206" t="s">
        <v>8</v>
      </c>
      <c r="D179" s="206" t="s">
        <v>141</v>
      </c>
      <c r="E179" s="207" t="s">
        <v>237</v>
      </c>
      <c r="F179" s="208" t="s">
        <v>238</v>
      </c>
      <c r="G179" s="209" t="s">
        <v>167</v>
      </c>
      <c r="H179" s="210">
        <v>1601.0909999999999</v>
      </c>
      <c r="I179" s="211"/>
      <c r="J179" s="212">
        <f>ROUND(I179*H179,2)</f>
        <v>0</v>
      </c>
      <c r="K179" s="208" t="s">
        <v>145</v>
      </c>
      <c r="L179" s="46"/>
      <c r="M179" s="213" t="s">
        <v>75</v>
      </c>
      <c r="N179" s="214" t="s">
        <v>47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146</v>
      </c>
      <c r="AT179" s="217" t="s">
        <v>141</v>
      </c>
      <c r="AU179" s="217" t="s">
        <v>87</v>
      </c>
      <c r="AY179" s="19" t="s">
        <v>139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85</v>
      </c>
      <c r="BK179" s="218">
        <f>ROUND(I179*H179,2)</f>
        <v>0</v>
      </c>
      <c r="BL179" s="19" t="s">
        <v>146</v>
      </c>
      <c r="BM179" s="217" t="s">
        <v>239</v>
      </c>
    </row>
    <row r="180" s="2" customFormat="1">
      <c r="A180" s="40"/>
      <c r="B180" s="41"/>
      <c r="C180" s="42"/>
      <c r="D180" s="219" t="s">
        <v>148</v>
      </c>
      <c r="E180" s="42"/>
      <c r="F180" s="220" t="s">
        <v>233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148</v>
      </c>
      <c r="AU180" s="19" t="s">
        <v>87</v>
      </c>
    </row>
    <row r="181" s="15" customFormat="1">
      <c r="A181" s="15"/>
      <c r="B181" s="246"/>
      <c r="C181" s="247"/>
      <c r="D181" s="219" t="s">
        <v>170</v>
      </c>
      <c r="E181" s="248" t="s">
        <v>75</v>
      </c>
      <c r="F181" s="249" t="s">
        <v>234</v>
      </c>
      <c r="G181" s="247"/>
      <c r="H181" s="248" t="s">
        <v>75</v>
      </c>
      <c r="I181" s="250"/>
      <c r="J181" s="247"/>
      <c r="K181" s="247"/>
      <c r="L181" s="251"/>
      <c r="M181" s="252"/>
      <c r="N181" s="253"/>
      <c r="O181" s="253"/>
      <c r="P181" s="253"/>
      <c r="Q181" s="253"/>
      <c r="R181" s="253"/>
      <c r="S181" s="253"/>
      <c r="T181" s="25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5" t="s">
        <v>170</v>
      </c>
      <c r="AU181" s="255" t="s">
        <v>87</v>
      </c>
      <c r="AV181" s="15" t="s">
        <v>85</v>
      </c>
      <c r="AW181" s="15" t="s">
        <v>38</v>
      </c>
      <c r="AX181" s="15" t="s">
        <v>77</v>
      </c>
      <c r="AY181" s="255" t="s">
        <v>139</v>
      </c>
    </row>
    <row r="182" s="13" customFormat="1">
      <c r="A182" s="13"/>
      <c r="B182" s="224"/>
      <c r="C182" s="225"/>
      <c r="D182" s="219" t="s">
        <v>170</v>
      </c>
      <c r="E182" s="226" t="s">
        <v>75</v>
      </c>
      <c r="F182" s="227" t="s">
        <v>235</v>
      </c>
      <c r="G182" s="225"/>
      <c r="H182" s="228">
        <v>1010.26</v>
      </c>
      <c r="I182" s="229"/>
      <c r="J182" s="225"/>
      <c r="K182" s="225"/>
      <c r="L182" s="230"/>
      <c r="M182" s="231"/>
      <c r="N182" s="232"/>
      <c r="O182" s="232"/>
      <c r="P182" s="232"/>
      <c r="Q182" s="232"/>
      <c r="R182" s="232"/>
      <c r="S182" s="232"/>
      <c r="T182" s="23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4" t="s">
        <v>170</v>
      </c>
      <c r="AU182" s="234" t="s">
        <v>87</v>
      </c>
      <c r="AV182" s="13" t="s">
        <v>87</v>
      </c>
      <c r="AW182" s="13" t="s">
        <v>38</v>
      </c>
      <c r="AX182" s="13" t="s">
        <v>77</v>
      </c>
      <c r="AY182" s="234" t="s">
        <v>139</v>
      </c>
    </row>
    <row r="183" s="15" customFormat="1">
      <c r="A183" s="15"/>
      <c r="B183" s="246"/>
      <c r="C183" s="247"/>
      <c r="D183" s="219" t="s">
        <v>170</v>
      </c>
      <c r="E183" s="248" t="s">
        <v>75</v>
      </c>
      <c r="F183" s="249" t="s">
        <v>240</v>
      </c>
      <c r="G183" s="247"/>
      <c r="H183" s="248" t="s">
        <v>75</v>
      </c>
      <c r="I183" s="250"/>
      <c r="J183" s="247"/>
      <c r="K183" s="247"/>
      <c r="L183" s="251"/>
      <c r="M183" s="252"/>
      <c r="N183" s="253"/>
      <c r="O183" s="253"/>
      <c r="P183" s="253"/>
      <c r="Q183" s="253"/>
      <c r="R183" s="253"/>
      <c r="S183" s="253"/>
      <c r="T183" s="254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5" t="s">
        <v>170</v>
      </c>
      <c r="AU183" s="255" t="s">
        <v>87</v>
      </c>
      <c r="AV183" s="15" t="s">
        <v>85</v>
      </c>
      <c r="AW183" s="15" t="s">
        <v>38</v>
      </c>
      <c r="AX183" s="15" t="s">
        <v>77</v>
      </c>
      <c r="AY183" s="255" t="s">
        <v>139</v>
      </c>
    </row>
    <row r="184" s="13" customFormat="1">
      <c r="A184" s="13"/>
      <c r="B184" s="224"/>
      <c r="C184" s="225"/>
      <c r="D184" s="219" t="s">
        <v>170</v>
      </c>
      <c r="E184" s="226" t="s">
        <v>75</v>
      </c>
      <c r="F184" s="227" t="s">
        <v>241</v>
      </c>
      <c r="G184" s="225"/>
      <c r="H184" s="228">
        <v>590.83100000000002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170</v>
      </c>
      <c r="AU184" s="234" t="s">
        <v>87</v>
      </c>
      <c r="AV184" s="13" t="s">
        <v>87</v>
      </c>
      <c r="AW184" s="13" t="s">
        <v>38</v>
      </c>
      <c r="AX184" s="13" t="s">
        <v>77</v>
      </c>
      <c r="AY184" s="234" t="s">
        <v>139</v>
      </c>
    </row>
    <row r="185" s="16" customFormat="1">
      <c r="A185" s="16"/>
      <c r="B185" s="256"/>
      <c r="C185" s="257"/>
      <c r="D185" s="219" t="s">
        <v>170</v>
      </c>
      <c r="E185" s="258" t="s">
        <v>75</v>
      </c>
      <c r="F185" s="259" t="s">
        <v>236</v>
      </c>
      <c r="G185" s="257"/>
      <c r="H185" s="260">
        <v>1601.0909999999999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66" t="s">
        <v>170</v>
      </c>
      <c r="AU185" s="266" t="s">
        <v>87</v>
      </c>
      <c r="AV185" s="16" t="s">
        <v>146</v>
      </c>
      <c r="AW185" s="16" t="s">
        <v>38</v>
      </c>
      <c r="AX185" s="16" t="s">
        <v>85</v>
      </c>
      <c r="AY185" s="266" t="s">
        <v>139</v>
      </c>
    </row>
    <row r="186" s="2" customFormat="1" ht="37.8" customHeight="1">
      <c r="A186" s="40"/>
      <c r="B186" s="41"/>
      <c r="C186" s="206" t="s">
        <v>242</v>
      </c>
      <c r="D186" s="206" t="s">
        <v>141</v>
      </c>
      <c r="E186" s="207" t="s">
        <v>243</v>
      </c>
      <c r="F186" s="208" t="s">
        <v>244</v>
      </c>
      <c r="G186" s="209" t="s">
        <v>167</v>
      </c>
      <c r="H186" s="210">
        <v>1010.26</v>
      </c>
      <c r="I186" s="211"/>
      <c r="J186" s="212">
        <f>ROUND(I186*H186,2)</f>
        <v>0</v>
      </c>
      <c r="K186" s="208" t="s">
        <v>145</v>
      </c>
      <c r="L186" s="46"/>
      <c r="M186" s="213" t="s">
        <v>75</v>
      </c>
      <c r="N186" s="214" t="s">
        <v>47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146</v>
      </c>
      <c r="AT186" s="217" t="s">
        <v>141</v>
      </c>
      <c r="AU186" s="217" t="s">
        <v>87</v>
      </c>
      <c r="AY186" s="19" t="s">
        <v>139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85</v>
      </c>
      <c r="BK186" s="218">
        <f>ROUND(I186*H186,2)</f>
        <v>0</v>
      </c>
      <c r="BL186" s="19" t="s">
        <v>146</v>
      </c>
      <c r="BM186" s="217" t="s">
        <v>245</v>
      </c>
    </row>
    <row r="187" s="2" customFormat="1">
      <c r="A187" s="40"/>
      <c r="B187" s="41"/>
      <c r="C187" s="42"/>
      <c r="D187" s="219" t="s">
        <v>148</v>
      </c>
      <c r="E187" s="42"/>
      <c r="F187" s="220" t="s">
        <v>233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148</v>
      </c>
      <c r="AU187" s="19" t="s">
        <v>87</v>
      </c>
    </row>
    <row r="188" s="15" customFormat="1">
      <c r="A188" s="15"/>
      <c r="B188" s="246"/>
      <c r="C188" s="247"/>
      <c r="D188" s="219" t="s">
        <v>170</v>
      </c>
      <c r="E188" s="248" t="s">
        <v>75</v>
      </c>
      <c r="F188" s="249" t="s">
        <v>246</v>
      </c>
      <c r="G188" s="247"/>
      <c r="H188" s="248" t="s">
        <v>75</v>
      </c>
      <c r="I188" s="250"/>
      <c r="J188" s="247"/>
      <c r="K188" s="247"/>
      <c r="L188" s="251"/>
      <c r="M188" s="252"/>
      <c r="N188" s="253"/>
      <c r="O188" s="253"/>
      <c r="P188" s="253"/>
      <c r="Q188" s="253"/>
      <c r="R188" s="253"/>
      <c r="S188" s="253"/>
      <c r="T188" s="25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5" t="s">
        <v>170</v>
      </c>
      <c r="AU188" s="255" t="s">
        <v>87</v>
      </c>
      <c r="AV188" s="15" t="s">
        <v>85</v>
      </c>
      <c r="AW188" s="15" t="s">
        <v>38</v>
      </c>
      <c r="AX188" s="15" t="s">
        <v>77</v>
      </c>
      <c r="AY188" s="255" t="s">
        <v>139</v>
      </c>
    </row>
    <row r="189" s="15" customFormat="1">
      <c r="A189" s="15"/>
      <c r="B189" s="246"/>
      <c r="C189" s="247"/>
      <c r="D189" s="219" t="s">
        <v>170</v>
      </c>
      <c r="E189" s="248" t="s">
        <v>75</v>
      </c>
      <c r="F189" s="249" t="s">
        <v>247</v>
      </c>
      <c r="G189" s="247"/>
      <c r="H189" s="248" t="s">
        <v>75</v>
      </c>
      <c r="I189" s="250"/>
      <c r="J189" s="247"/>
      <c r="K189" s="247"/>
      <c r="L189" s="251"/>
      <c r="M189" s="252"/>
      <c r="N189" s="253"/>
      <c r="O189" s="253"/>
      <c r="P189" s="253"/>
      <c r="Q189" s="253"/>
      <c r="R189" s="253"/>
      <c r="S189" s="253"/>
      <c r="T189" s="25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55" t="s">
        <v>170</v>
      </c>
      <c r="AU189" s="255" t="s">
        <v>87</v>
      </c>
      <c r="AV189" s="15" t="s">
        <v>85</v>
      </c>
      <c r="AW189" s="15" t="s">
        <v>38</v>
      </c>
      <c r="AX189" s="15" t="s">
        <v>77</v>
      </c>
      <c r="AY189" s="255" t="s">
        <v>139</v>
      </c>
    </row>
    <row r="190" s="13" customFormat="1">
      <c r="A190" s="13"/>
      <c r="B190" s="224"/>
      <c r="C190" s="225"/>
      <c r="D190" s="219" t="s">
        <v>170</v>
      </c>
      <c r="E190" s="226" t="s">
        <v>75</v>
      </c>
      <c r="F190" s="227" t="s">
        <v>173</v>
      </c>
      <c r="G190" s="225"/>
      <c r="H190" s="228">
        <v>70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170</v>
      </c>
      <c r="AU190" s="234" t="s">
        <v>87</v>
      </c>
      <c r="AV190" s="13" t="s">
        <v>87</v>
      </c>
      <c r="AW190" s="13" t="s">
        <v>38</v>
      </c>
      <c r="AX190" s="13" t="s">
        <v>77</v>
      </c>
      <c r="AY190" s="234" t="s">
        <v>139</v>
      </c>
    </row>
    <row r="191" s="13" customFormat="1">
      <c r="A191" s="13"/>
      <c r="B191" s="224"/>
      <c r="C191" s="225"/>
      <c r="D191" s="219" t="s">
        <v>170</v>
      </c>
      <c r="E191" s="226" t="s">
        <v>75</v>
      </c>
      <c r="F191" s="227" t="s">
        <v>174</v>
      </c>
      <c r="G191" s="225"/>
      <c r="H191" s="228">
        <v>-8.8000000000000007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170</v>
      </c>
      <c r="AU191" s="234" t="s">
        <v>87</v>
      </c>
      <c r="AV191" s="13" t="s">
        <v>87</v>
      </c>
      <c r="AW191" s="13" t="s">
        <v>38</v>
      </c>
      <c r="AX191" s="13" t="s">
        <v>77</v>
      </c>
      <c r="AY191" s="234" t="s">
        <v>139</v>
      </c>
    </row>
    <row r="192" s="14" customFormat="1">
      <c r="A192" s="14"/>
      <c r="B192" s="235"/>
      <c r="C192" s="236"/>
      <c r="D192" s="219" t="s">
        <v>170</v>
      </c>
      <c r="E192" s="237" t="s">
        <v>75</v>
      </c>
      <c r="F192" s="238" t="s">
        <v>172</v>
      </c>
      <c r="G192" s="236"/>
      <c r="H192" s="239">
        <v>61.200000000000003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170</v>
      </c>
      <c r="AU192" s="245" t="s">
        <v>87</v>
      </c>
      <c r="AV192" s="14" t="s">
        <v>153</v>
      </c>
      <c r="AW192" s="14" t="s">
        <v>38</v>
      </c>
      <c r="AX192" s="14" t="s">
        <v>77</v>
      </c>
      <c r="AY192" s="245" t="s">
        <v>139</v>
      </c>
    </row>
    <row r="193" s="15" customFormat="1">
      <c r="A193" s="15"/>
      <c r="B193" s="246"/>
      <c r="C193" s="247"/>
      <c r="D193" s="219" t="s">
        <v>170</v>
      </c>
      <c r="E193" s="248" t="s">
        <v>75</v>
      </c>
      <c r="F193" s="249" t="s">
        <v>248</v>
      </c>
      <c r="G193" s="247"/>
      <c r="H193" s="248" t="s">
        <v>75</v>
      </c>
      <c r="I193" s="250"/>
      <c r="J193" s="247"/>
      <c r="K193" s="247"/>
      <c r="L193" s="251"/>
      <c r="M193" s="252"/>
      <c r="N193" s="253"/>
      <c r="O193" s="253"/>
      <c r="P193" s="253"/>
      <c r="Q193" s="253"/>
      <c r="R193" s="253"/>
      <c r="S193" s="253"/>
      <c r="T193" s="25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5" t="s">
        <v>170</v>
      </c>
      <c r="AU193" s="255" t="s">
        <v>87</v>
      </c>
      <c r="AV193" s="15" t="s">
        <v>85</v>
      </c>
      <c r="AW193" s="15" t="s">
        <v>38</v>
      </c>
      <c r="AX193" s="15" t="s">
        <v>77</v>
      </c>
      <c r="AY193" s="255" t="s">
        <v>139</v>
      </c>
    </row>
    <row r="194" s="13" customFormat="1">
      <c r="A194" s="13"/>
      <c r="B194" s="224"/>
      <c r="C194" s="225"/>
      <c r="D194" s="219" t="s">
        <v>170</v>
      </c>
      <c r="E194" s="226" t="s">
        <v>75</v>
      </c>
      <c r="F194" s="227" t="s">
        <v>188</v>
      </c>
      <c r="G194" s="225"/>
      <c r="H194" s="228">
        <v>1723.777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170</v>
      </c>
      <c r="AU194" s="234" t="s">
        <v>87</v>
      </c>
      <c r="AV194" s="13" t="s">
        <v>87</v>
      </c>
      <c r="AW194" s="13" t="s">
        <v>38</v>
      </c>
      <c r="AX194" s="13" t="s">
        <v>77</v>
      </c>
      <c r="AY194" s="234" t="s">
        <v>139</v>
      </c>
    </row>
    <row r="195" s="13" customFormat="1">
      <c r="A195" s="13"/>
      <c r="B195" s="224"/>
      <c r="C195" s="225"/>
      <c r="D195" s="219" t="s">
        <v>170</v>
      </c>
      <c r="E195" s="226" t="s">
        <v>75</v>
      </c>
      <c r="F195" s="227" t="s">
        <v>189</v>
      </c>
      <c r="G195" s="225"/>
      <c r="H195" s="228">
        <v>18.908000000000001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170</v>
      </c>
      <c r="AU195" s="234" t="s">
        <v>87</v>
      </c>
      <c r="AV195" s="13" t="s">
        <v>87</v>
      </c>
      <c r="AW195" s="13" t="s">
        <v>38</v>
      </c>
      <c r="AX195" s="13" t="s">
        <v>77</v>
      </c>
      <c r="AY195" s="234" t="s">
        <v>139</v>
      </c>
    </row>
    <row r="196" s="13" customFormat="1">
      <c r="A196" s="13"/>
      <c r="B196" s="224"/>
      <c r="C196" s="225"/>
      <c r="D196" s="219" t="s">
        <v>170</v>
      </c>
      <c r="E196" s="226" t="s">
        <v>75</v>
      </c>
      <c r="F196" s="227" t="s">
        <v>190</v>
      </c>
      <c r="G196" s="225"/>
      <c r="H196" s="228">
        <v>504.524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170</v>
      </c>
      <c r="AU196" s="234" t="s">
        <v>87</v>
      </c>
      <c r="AV196" s="13" t="s">
        <v>87</v>
      </c>
      <c r="AW196" s="13" t="s">
        <v>38</v>
      </c>
      <c r="AX196" s="13" t="s">
        <v>77</v>
      </c>
      <c r="AY196" s="234" t="s">
        <v>139</v>
      </c>
    </row>
    <row r="197" s="13" customFormat="1">
      <c r="A197" s="13"/>
      <c r="B197" s="224"/>
      <c r="C197" s="225"/>
      <c r="D197" s="219" t="s">
        <v>170</v>
      </c>
      <c r="E197" s="226" t="s">
        <v>75</v>
      </c>
      <c r="F197" s="227" t="s">
        <v>191</v>
      </c>
      <c r="G197" s="225"/>
      <c r="H197" s="228">
        <v>200.47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170</v>
      </c>
      <c r="AU197" s="234" t="s">
        <v>87</v>
      </c>
      <c r="AV197" s="13" t="s">
        <v>87</v>
      </c>
      <c r="AW197" s="13" t="s">
        <v>38</v>
      </c>
      <c r="AX197" s="13" t="s">
        <v>77</v>
      </c>
      <c r="AY197" s="234" t="s">
        <v>139</v>
      </c>
    </row>
    <row r="198" s="13" customFormat="1">
      <c r="A198" s="13"/>
      <c r="B198" s="224"/>
      <c r="C198" s="225"/>
      <c r="D198" s="219" t="s">
        <v>170</v>
      </c>
      <c r="E198" s="226" t="s">
        <v>75</v>
      </c>
      <c r="F198" s="227" t="s">
        <v>192</v>
      </c>
      <c r="G198" s="225"/>
      <c r="H198" s="228">
        <v>82.159999999999997</v>
      </c>
      <c r="I198" s="229"/>
      <c r="J198" s="225"/>
      <c r="K198" s="225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170</v>
      </c>
      <c r="AU198" s="234" t="s">
        <v>87</v>
      </c>
      <c r="AV198" s="13" t="s">
        <v>87</v>
      </c>
      <c r="AW198" s="13" t="s">
        <v>38</v>
      </c>
      <c r="AX198" s="13" t="s">
        <v>77</v>
      </c>
      <c r="AY198" s="234" t="s">
        <v>139</v>
      </c>
    </row>
    <row r="199" s="13" customFormat="1">
      <c r="A199" s="13"/>
      <c r="B199" s="224"/>
      <c r="C199" s="225"/>
      <c r="D199" s="219" t="s">
        <v>170</v>
      </c>
      <c r="E199" s="226" t="s">
        <v>75</v>
      </c>
      <c r="F199" s="227" t="s">
        <v>193</v>
      </c>
      <c r="G199" s="225"/>
      <c r="H199" s="228">
        <v>17.821999999999999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170</v>
      </c>
      <c r="AU199" s="234" t="s">
        <v>87</v>
      </c>
      <c r="AV199" s="13" t="s">
        <v>87</v>
      </c>
      <c r="AW199" s="13" t="s">
        <v>38</v>
      </c>
      <c r="AX199" s="13" t="s">
        <v>77</v>
      </c>
      <c r="AY199" s="234" t="s">
        <v>139</v>
      </c>
    </row>
    <row r="200" s="13" customFormat="1">
      <c r="A200" s="13"/>
      <c r="B200" s="224"/>
      <c r="C200" s="225"/>
      <c r="D200" s="219" t="s">
        <v>170</v>
      </c>
      <c r="E200" s="226" t="s">
        <v>75</v>
      </c>
      <c r="F200" s="227" t="s">
        <v>194</v>
      </c>
      <c r="G200" s="225"/>
      <c r="H200" s="228">
        <v>7.2000000000000002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170</v>
      </c>
      <c r="AU200" s="234" t="s">
        <v>87</v>
      </c>
      <c r="AV200" s="13" t="s">
        <v>87</v>
      </c>
      <c r="AW200" s="13" t="s">
        <v>38</v>
      </c>
      <c r="AX200" s="13" t="s">
        <v>77</v>
      </c>
      <c r="AY200" s="234" t="s">
        <v>139</v>
      </c>
    </row>
    <row r="201" s="13" customFormat="1">
      <c r="A201" s="13"/>
      <c r="B201" s="224"/>
      <c r="C201" s="225"/>
      <c r="D201" s="219" t="s">
        <v>170</v>
      </c>
      <c r="E201" s="226" t="s">
        <v>75</v>
      </c>
      <c r="F201" s="227" t="s">
        <v>195</v>
      </c>
      <c r="G201" s="225"/>
      <c r="H201" s="228">
        <v>-549.18600000000004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170</v>
      </c>
      <c r="AU201" s="234" t="s">
        <v>87</v>
      </c>
      <c r="AV201" s="13" t="s">
        <v>87</v>
      </c>
      <c r="AW201" s="13" t="s">
        <v>38</v>
      </c>
      <c r="AX201" s="13" t="s">
        <v>77</v>
      </c>
      <c r="AY201" s="234" t="s">
        <v>139</v>
      </c>
    </row>
    <row r="202" s="13" customFormat="1">
      <c r="A202" s="13"/>
      <c r="B202" s="224"/>
      <c r="C202" s="225"/>
      <c r="D202" s="219" t="s">
        <v>170</v>
      </c>
      <c r="E202" s="226" t="s">
        <v>75</v>
      </c>
      <c r="F202" s="227" t="s">
        <v>196</v>
      </c>
      <c r="G202" s="225"/>
      <c r="H202" s="228">
        <v>-7.6680000000000001</v>
      </c>
      <c r="I202" s="229"/>
      <c r="J202" s="225"/>
      <c r="K202" s="225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170</v>
      </c>
      <c r="AU202" s="234" t="s">
        <v>87</v>
      </c>
      <c r="AV202" s="13" t="s">
        <v>87</v>
      </c>
      <c r="AW202" s="13" t="s">
        <v>38</v>
      </c>
      <c r="AX202" s="13" t="s">
        <v>77</v>
      </c>
      <c r="AY202" s="234" t="s">
        <v>139</v>
      </c>
    </row>
    <row r="203" s="13" customFormat="1">
      <c r="A203" s="13"/>
      <c r="B203" s="224"/>
      <c r="C203" s="225"/>
      <c r="D203" s="219" t="s">
        <v>170</v>
      </c>
      <c r="E203" s="226" t="s">
        <v>75</v>
      </c>
      <c r="F203" s="227" t="s">
        <v>197</v>
      </c>
      <c r="G203" s="225"/>
      <c r="H203" s="228">
        <v>-10.881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170</v>
      </c>
      <c r="AU203" s="234" t="s">
        <v>87</v>
      </c>
      <c r="AV203" s="13" t="s">
        <v>87</v>
      </c>
      <c r="AW203" s="13" t="s">
        <v>38</v>
      </c>
      <c r="AX203" s="13" t="s">
        <v>77</v>
      </c>
      <c r="AY203" s="234" t="s">
        <v>139</v>
      </c>
    </row>
    <row r="204" s="13" customFormat="1">
      <c r="A204" s="13"/>
      <c r="B204" s="224"/>
      <c r="C204" s="225"/>
      <c r="D204" s="219" t="s">
        <v>170</v>
      </c>
      <c r="E204" s="226" t="s">
        <v>75</v>
      </c>
      <c r="F204" s="227" t="s">
        <v>198</v>
      </c>
      <c r="G204" s="225"/>
      <c r="H204" s="228">
        <v>-27.806999999999999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170</v>
      </c>
      <c r="AU204" s="234" t="s">
        <v>87</v>
      </c>
      <c r="AV204" s="13" t="s">
        <v>87</v>
      </c>
      <c r="AW204" s="13" t="s">
        <v>38</v>
      </c>
      <c r="AX204" s="13" t="s">
        <v>77</v>
      </c>
      <c r="AY204" s="234" t="s">
        <v>139</v>
      </c>
    </row>
    <row r="205" s="14" customFormat="1">
      <c r="A205" s="14"/>
      <c r="B205" s="235"/>
      <c r="C205" s="236"/>
      <c r="D205" s="219" t="s">
        <v>170</v>
      </c>
      <c r="E205" s="237" t="s">
        <v>75</v>
      </c>
      <c r="F205" s="238" t="s">
        <v>172</v>
      </c>
      <c r="G205" s="236"/>
      <c r="H205" s="239">
        <v>1959.319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5" t="s">
        <v>170</v>
      </c>
      <c r="AU205" s="245" t="s">
        <v>87</v>
      </c>
      <c r="AV205" s="14" t="s">
        <v>153</v>
      </c>
      <c r="AW205" s="14" t="s">
        <v>38</v>
      </c>
      <c r="AX205" s="14" t="s">
        <v>77</v>
      </c>
      <c r="AY205" s="245" t="s">
        <v>139</v>
      </c>
    </row>
    <row r="206" s="16" customFormat="1">
      <c r="A206" s="16"/>
      <c r="B206" s="256"/>
      <c r="C206" s="257"/>
      <c r="D206" s="219" t="s">
        <v>170</v>
      </c>
      <c r="E206" s="258" t="s">
        <v>75</v>
      </c>
      <c r="F206" s="259" t="s">
        <v>236</v>
      </c>
      <c r="G206" s="257"/>
      <c r="H206" s="260">
        <v>2020.519</v>
      </c>
      <c r="I206" s="261"/>
      <c r="J206" s="257"/>
      <c r="K206" s="257"/>
      <c r="L206" s="262"/>
      <c r="M206" s="263"/>
      <c r="N206" s="264"/>
      <c r="O206" s="264"/>
      <c r="P206" s="264"/>
      <c r="Q206" s="264"/>
      <c r="R206" s="264"/>
      <c r="S206" s="264"/>
      <c r="T206" s="26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66" t="s">
        <v>170</v>
      </c>
      <c r="AU206" s="266" t="s">
        <v>87</v>
      </c>
      <c r="AV206" s="16" t="s">
        <v>146</v>
      </c>
      <c r="AW206" s="16" t="s">
        <v>38</v>
      </c>
      <c r="AX206" s="16" t="s">
        <v>77</v>
      </c>
      <c r="AY206" s="266" t="s">
        <v>139</v>
      </c>
    </row>
    <row r="207" s="13" customFormat="1">
      <c r="A207" s="13"/>
      <c r="B207" s="224"/>
      <c r="C207" s="225"/>
      <c r="D207" s="219" t="s">
        <v>170</v>
      </c>
      <c r="E207" s="226" t="s">
        <v>75</v>
      </c>
      <c r="F207" s="227" t="s">
        <v>249</v>
      </c>
      <c r="G207" s="225"/>
      <c r="H207" s="228">
        <v>1010.26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170</v>
      </c>
      <c r="AU207" s="234" t="s">
        <v>87</v>
      </c>
      <c r="AV207" s="13" t="s">
        <v>87</v>
      </c>
      <c r="AW207" s="13" t="s">
        <v>38</v>
      </c>
      <c r="AX207" s="13" t="s">
        <v>85</v>
      </c>
      <c r="AY207" s="234" t="s">
        <v>139</v>
      </c>
    </row>
    <row r="208" s="2" customFormat="1" ht="37.8" customHeight="1">
      <c r="A208" s="40"/>
      <c r="B208" s="41"/>
      <c r="C208" s="206" t="s">
        <v>250</v>
      </c>
      <c r="D208" s="206" t="s">
        <v>141</v>
      </c>
      <c r="E208" s="207" t="s">
        <v>251</v>
      </c>
      <c r="F208" s="208" t="s">
        <v>252</v>
      </c>
      <c r="G208" s="209" t="s">
        <v>167</v>
      </c>
      <c r="H208" s="210">
        <v>419.42899999999997</v>
      </c>
      <c r="I208" s="211"/>
      <c r="J208" s="212">
        <f>ROUND(I208*H208,2)</f>
        <v>0</v>
      </c>
      <c r="K208" s="208" t="s">
        <v>145</v>
      </c>
      <c r="L208" s="46"/>
      <c r="M208" s="213" t="s">
        <v>75</v>
      </c>
      <c r="N208" s="214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146</v>
      </c>
      <c r="AT208" s="217" t="s">
        <v>141</v>
      </c>
      <c r="AU208" s="217" t="s">
        <v>87</v>
      </c>
      <c r="AY208" s="19" t="s">
        <v>139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85</v>
      </c>
      <c r="BK208" s="218">
        <f>ROUND(I208*H208,2)</f>
        <v>0</v>
      </c>
      <c r="BL208" s="19" t="s">
        <v>146</v>
      </c>
      <c r="BM208" s="217" t="s">
        <v>253</v>
      </c>
    </row>
    <row r="209" s="2" customFormat="1">
      <c r="A209" s="40"/>
      <c r="B209" s="41"/>
      <c r="C209" s="42"/>
      <c r="D209" s="219" t="s">
        <v>148</v>
      </c>
      <c r="E209" s="42"/>
      <c r="F209" s="220" t="s">
        <v>233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148</v>
      </c>
      <c r="AU209" s="19" t="s">
        <v>87</v>
      </c>
    </row>
    <row r="210" s="15" customFormat="1">
      <c r="A210" s="15"/>
      <c r="B210" s="246"/>
      <c r="C210" s="247"/>
      <c r="D210" s="219" t="s">
        <v>170</v>
      </c>
      <c r="E210" s="248" t="s">
        <v>75</v>
      </c>
      <c r="F210" s="249" t="s">
        <v>246</v>
      </c>
      <c r="G210" s="247"/>
      <c r="H210" s="248" t="s">
        <v>75</v>
      </c>
      <c r="I210" s="250"/>
      <c r="J210" s="247"/>
      <c r="K210" s="247"/>
      <c r="L210" s="251"/>
      <c r="M210" s="252"/>
      <c r="N210" s="253"/>
      <c r="O210" s="253"/>
      <c r="P210" s="253"/>
      <c r="Q210" s="253"/>
      <c r="R210" s="253"/>
      <c r="S210" s="253"/>
      <c r="T210" s="25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5" t="s">
        <v>170</v>
      </c>
      <c r="AU210" s="255" t="s">
        <v>87</v>
      </c>
      <c r="AV210" s="15" t="s">
        <v>85</v>
      </c>
      <c r="AW210" s="15" t="s">
        <v>38</v>
      </c>
      <c r="AX210" s="15" t="s">
        <v>77</v>
      </c>
      <c r="AY210" s="255" t="s">
        <v>139</v>
      </c>
    </row>
    <row r="211" s="15" customFormat="1">
      <c r="A211" s="15"/>
      <c r="B211" s="246"/>
      <c r="C211" s="247"/>
      <c r="D211" s="219" t="s">
        <v>170</v>
      </c>
      <c r="E211" s="248" t="s">
        <v>75</v>
      </c>
      <c r="F211" s="249" t="s">
        <v>247</v>
      </c>
      <c r="G211" s="247"/>
      <c r="H211" s="248" t="s">
        <v>75</v>
      </c>
      <c r="I211" s="250"/>
      <c r="J211" s="247"/>
      <c r="K211" s="247"/>
      <c r="L211" s="251"/>
      <c r="M211" s="252"/>
      <c r="N211" s="253"/>
      <c r="O211" s="253"/>
      <c r="P211" s="253"/>
      <c r="Q211" s="253"/>
      <c r="R211" s="253"/>
      <c r="S211" s="253"/>
      <c r="T211" s="25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5" t="s">
        <v>170</v>
      </c>
      <c r="AU211" s="255" t="s">
        <v>87</v>
      </c>
      <c r="AV211" s="15" t="s">
        <v>85</v>
      </c>
      <c r="AW211" s="15" t="s">
        <v>38</v>
      </c>
      <c r="AX211" s="15" t="s">
        <v>77</v>
      </c>
      <c r="AY211" s="255" t="s">
        <v>139</v>
      </c>
    </row>
    <row r="212" s="13" customFormat="1">
      <c r="A212" s="13"/>
      <c r="B212" s="224"/>
      <c r="C212" s="225"/>
      <c r="D212" s="219" t="s">
        <v>170</v>
      </c>
      <c r="E212" s="226" t="s">
        <v>75</v>
      </c>
      <c r="F212" s="227" t="s">
        <v>173</v>
      </c>
      <c r="G212" s="225"/>
      <c r="H212" s="228">
        <v>70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4" t="s">
        <v>170</v>
      </c>
      <c r="AU212" s="234" t="s">
        <v>87</v>
      </c>
      <c r="AV212" s="13" t="s">
        <v>87</v>
      </c>
      <c r="AW212" s="13" t="s">
        <v>38</v>
      </c>
      <c r="AX212" s="13" t="s">
        <v>77</v>
      </c>
      <c r="AY212" s="234" t="s">
        <v>139</v>
      </c>
    </row>
    <row r="213" s="13" customFormat="1">
      <c r="A213" s="13"/>
      <c r="B213" s="224"/>
      <c r="C213" s="225"/>
      <c r="D213" s="219" t="s">
        <v>170</v>
      </c>
      <c r="E213" s="226" t="s">
        <v>75</v>
      </c>
      <c r="F213" s="227" t="s">
        <v>174</v>
      </c>
      <c r="G213" s="225"/>
      <c r="H213" s="228">
        <v>-8.8000000000000007</v>
      </c>
      <c r="I213" s="229"/>
      <c r="J213" s="225"/>
      <c r="K213" s="225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170</v>
      </c>
      <c r="AU213" s="234" t="s">
        <v>87</v>
      </c>
      <c r="AV213" s="13" t="s">
        <v>87</v>
      </c>
      <c r="AW213" s="13" t="s">
        <v>38</v>
      </c>
      <c r="AX213" s="13" t="s">
        <v>77</v>
      </c>
      <c r="AY213" s="234" t="s">
        <v>139</v>
      </c>
    </row>
    <row r="214" s="14" customFormat="1">
      <c r="A214" s="14"/>
      <c r="B214" s="235"/>
      <c r="C214" s="236"/>
      <c r="D214" s="219" t="s">
        <v>170</v>
      </c>
      <c r="E214" s="237" t="s">
        <v>75</v>
      </c>
      <c r="F214" s="238" t="s">
        <v>172</v>
      </c>
      <c r="G214" s="236"/>
      <c r="H214" s="239">
        <v>61.200000000000003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170</v>
      </c>
      <c r="AU214" s="245" t="s">
        <v>87</v>
      </c>
      <c r="AV214" s="14" t="s">
        <v>153</v>
      </c>
      <c r="AW214" s="14" t="s">
        <v>38</v>
      </c>
      <c r="AX214" s="14" t="s">
        <v>77</v>
      </c>
      <c r="AY214" s="245" t="s">
        <v>139</v>
      </c>
    </row>
    <row r="215" s="15" customFormat="1">
      <c r="A215" s="15"/>
      <c r="B215" s="246"/>
      <c r="C215" s="247"/>
      <c r="D215" s="219" t="s">
        <v>170</v>
      </c>
      <c r="E215" s="248" t="s">
        <v>75</v>
      </c>
      <c r="F215" s="249" t="s">
        <v>248</v>
      </c>
      <c r="G215" s="247"/>
      <c r="H215" s="248" t="s">
        <v>75</v>
      </c>
      <c r="I215" s="250"/>
      <c r="J215" s="247"/>
      <c r="K215" s="247"/>
      <c r="L215" s="251"/>
      <c r="M215" s="252"/>
      <c r="N215" s="253"/>
      <c r="O215" s="253"/>
      <c r="P215" s="253"/>
      <c r="Q215" s="253"/>
      <c r="R215" s="253"/>
      <c r="S215" s="253"/>
      <c r="T215" s="25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5" t="s">
        <v>170</v>
      </c>
      <c r="AU215" s="255" t="s">
        <v>87</v>
      </c>
      <c r="AV215" s="15" t="s">
        <v>85</v>
      </c>
      <c r="AW215" s="15" t="s">
        <v>38</v>
      </c>
      <c r="AX215" s="15" t="s">
        <v>77</v>
      </c>
      <c r="AY215" s="255" t="s">
        <v>139</v>
      </c>
    </row>
    <row r="216" s="13" customFormat="1">
      <c r="A216" s="13"/>
      <c r="B216" s="224"/>
      <c r="C216" s="225"/>
      <c r="D216" s="219" t="s">
        <v>170</v>
      </c>
      <c r="E216" s="226" t="s">
        <v>75</v>
      </c>
      <c r="F216" s="227" t="s">
        <v>188</v>
      </c>
      <c r="G216" s="225"/>
      <c r="H216" s="228">
        <v>1723.777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170</v>
      </c>
      <c r="AU216" s="234" t="s">
        <v>87</v>
      </c>
      <c r="AV216" s="13" t="s">
        <v>87</v>
      </c>
      <c r="AW216" s="13" t="s">
        <v>38</v>
      </c>
      <c r="AX216" s="13" t="s">
        <v>77</v>
      </c>
      <c r="AY216" s="234" t="s">
        <v>139</v>
      </c>
    </row>
    <row r="217" s="13" customFormat="1">
      <c r="A217" s="13"/>
      <c r="B217" s="224"/>
      <c r="C217" s="225"/>
      <c r="D217" s="219" t="s">
        <v>170</v>
      </c>
      <c r="E217" s="226" t="s">
        <v>75</v>
      </c>
      <c r="F217" s="227" t="s">
        <v>189</v>
      </c>
      <c r="G217" s="225"/>
      <c r="H217" s="228">
        <v>18.908000000000001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170</v>
      </c>
      <c r="AU217" s="234" t="s">
        <v>87</v>
      </c>
      <c r="AV217" s="13" t="s">
        <v>87</v>
      </c>
      <c r="AW217" s="13" t="s">
        <v>38</v>
      </c>
      <c r="AX217" s="13" t="s">
        <v>77</v>
      </c>
      <c r="AY217" s="234" t="s">
        <v>139</v>
      </c>
    </row>
    <row r="218" s="13" customFormat="1">
      <c r="A218" s="13"/>
      <c r="B218" s="224"/>
      <c r="C218" s="225"/>
      <c r="D218" s="219" t="s">
        <v>170</v>
      </c>
      <c r="E218" s="226" t="s">
        <v>75</v>
      </c>
      <c r="F218" s="227" t="s">
        <v>190</v>
      </c>
      <c r="G218" s="225"/>
      <c r="H218" s="228">
        <v>504.524</v>
      </c>
      <c r="I218" s="229"/>
      <c r="J218" s="225"/>
      <c r="K218" s="225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170</v>
      </c>
      <c r="AU218" s="234" t="s">
        <v>87</v>
      </c>
      <c r="AV218" s="13" t="s">
        <v>87</v>
      </c>
      <c r="AW218" s="13" t="s">
        <v>38</v>
      </c>
      <c r="AX218" s="13" t="s">
        <v>77</v>
      </c>
      <c r="AY218" s="234" t="s">
        <v>139</v>
      </c>
    </row>
    <row r="219" s="13" customFormat="1">
      <c r="A219" s="13"/>
      <c r="B219" s="224"/>
      <c r="C219" s="225"/>
      <c r="D219" s="219" t="s">
        <v>170</v>
      </c>
      <c r="E219" s="226" t="s">
        <v>75</v>
      </c>
      <c r="F219" s="227" t="s">
        <v>191</v>
      </c>
      <c r="G219" s="225"/>
      <c r="H219" s="228">
        <v>200.47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170</v>
      </c>
      <c r="AU219" s="234" t="s">
        <v>87</v>
      </c>
      <c r="AV219" s="13" t="s">
        <v>87</v>
      </c>
      <c r="AW219" s="13" t="s">
        <v>38</v>
      </c>
      <c r="AX219" s="13" t="s">
        <v>77</v>
      </c>
      <c r="AY219" s="234" t="s">
        <v>139</v>
      </c>
    </row>
    <row r="220" s="13" customFormat="1">
      <c r="A220" s="13"/>
      <c r="B220" s="224"/>
      <c r="C220" s="225"/>
      <c r="D220" s="219" t="s">
        <v>170</v>
      </c>
      <c r="E220" s="226" t="s">
        <v>75</v>
      </c>
      <c r="F220" s="227" t="s">
        <v>192</v>
      </c>
      <c r="G220" s="225"/>
      <c r="H220" s="228">
        <v>82.159999999999997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170</v>
      </c>
      <c r="AU220" s="234" t="s">
        <v>87</v>
      </c>
      <c r="AV220" s="13" t="s">
        <v>87</v>
      </c>
      <c r="AW220" s="13" t="s">
        <v>38</v>
      </c>
      <c r="AX220" s="13" t="s">
        <v>77</v>
      </c>
      <c r="AY220" s="234" t="s">
        <v>139</v>
      </c>
    </row>
    <row r="221" s="13" customFormat="1">
      <c r="A221" s="13"/>
      <c r="B221" s="224"/>
      <c r="C221" s="225"/>
      <c r="D221" s="219" t="s">
        <v>170</v>
      </c>
      <c r="E221" s="226" t="s">
        <v>75</v>
      </c>
      <c r="F221" s="227" t="s">
        <v>193</v>
      </c>
      <c r="G221" s="225"/>
      <c r="H221" s="228">
        <v>17.821999999999999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170</v>
      </c>
      <c r="AU221" s="234" t="s">
        <v>87</v>
      </c>
      <c r="AV221" s="13" t="s">
        <v>87</v>
      </c>
      <c r="AW221" s="13" t="s">
        <v>38</v>
      </c>
      <c r="AX221" s="13" t="s">
        <v>77</v>
      </c>
      <c r="AY221" s="234" t="s">
        <v>139</v>
      </c>
    </row>
    <row r="222" s="13" customFormat="1">
      <c r="A222" s="13"/>
      <c r="B222" s="224"/>
      <c r="C222" s="225"/>
      <c r="D222" s="219" t="s">
        <v>170</v>
      </c>
      <c r="E222" s="226" t="s">
        <v>75</v>
      </c>
      <c r="F222" s="227" t="s">
        <v>194</v>
      </c>
      <c r="G222" s="225"/>
      <c r="H222" s="228">
        <v>7.2000000000000002</v>
      </c>
      <c r="I222" s="229"/>
      <c r="J222" s="225"/>
      <c r="K222" s="225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170</v>
      </c>
      <c r="AU222" s="234" t="s">
        <v>87</v>
      </c>
      <c r="AV222" s="13" t="s">
        <v>87</v>
      </c>
      <c r="AW222" s="13" t="s">
        <v>38</v>
      </c>
      <c r="AX222" s="13" t="s">
        <v>77</v>
      </c>
      <c r="AY222" s="234" t="s">
        <v>139</v>
      </c>
    </row>
    <row r="223" s="13" customFormat="1">
      <c r="A223" s="13"/>
      <c r="B223" s="224"/>
      <c r="C223" s="225"/>
      <c r="D223" s="219" t="s">
        <v>170</v>
      </c>
      <c r="E223" s="226" t="s">
        <v>75</v>
      </c>
      <c r="F223" s="227" t="s">
        <v>195</v>
      </c>
      <c r="G223" s="225"/>
      <c r="H223" s="228">
        <v>-549.18600000000004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170</v>
      </c>
      <c r="AU223" s="234" t="s">
        <v>87</v>
      </c>
      <c r="AV223" s="13" t="s">
        <v>87</v>
      </c>
      <c r="AW223" s="13" t="s">
        <v>38</v>
      </c>
      <c r="AX223" s="13" t="s">
        <v>77</v>
      </c>
      <c r="AY223" s="234" t="s">
        <v>139</v>
      </c>
    </row>
    <row r="224" s="13" customFormat="1">
      <c r="A224" s="13"/>
      <c r="B224" s="224"/>
      <c r="C224" s="225"/>
      <c r="D224" s="219" t="s">
        <v>170</v>
      </c>
      <c r="E224" s="226" t="s">
        <v>75</v>
      </c>
      <c r="F224" s="227" t="s">
        <v>196</v>
      </c>
      <c r="G224" s="225"/>
      <c r="H224" s="228">
        <v>-7.6680000000000001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170</v>
      </c>
      <c r="AU224" s="234" t="s">
        <v>87</v>
      </c>
      <c r="AV224" s="13" t="s">
        <v>87</v>
      </c>
      <c r="AW224" s="13" t="s">
        <v>38</v>
      </c>
      <c r="AX224" s="13" t="s">
        <v>77</v>
      </c>
      <c r="AY224" s="234" t="s">
        <v>139</v>
      </c>
    </row>
    <row r="225" s="13" customFormat="1">
      <c r="A225" s="13"/>
      <c r="B225" s="224"/>
      <c r="C225" s="225"/>
      <c r="D225" s="219" t="s">
        <v>170</v>
      </c>
      <c r="E225" s="226" t="s">
        <v>75</v>
      </c>
      <c r="F225" s="227" t="s">
        <v>197</v>
      </c>
      <c r="G225" s="225"/>
      <c r="H225" s="228">
        <v>-10.881</v>
      </c>
      <c r="I225" s="229"/>
      <c r="J225" s="225"/>
      <c r="K225" s="225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170</v>
      </c>
      <c r="AU225" s="234" t="s">
        <v>87</v>
      </c>
      <c r="AV225" s="13" t="s">
        <v>87</v>
      </c>
      <c r="AW225" s="13" t="s">
        <v>38</v>
      </c>
      <c r="AX225" s="13" t="s">
        <v>77</v>
      </c>
      <c r="AY225" s="234" t="s">
        <v>139</v>
      </c>
    </row>
    <row r="226" s="13" customFormat="1">
      <c r="A226" s="13"/>
      <c r="B226" s="224"/>
      <c r="C226" s="225"/>
      <c r="D226" s="219" t="s">
        <v>170</v>
      </c>
      <c r="E226" s="226" t="s">
        <v>75</v>
      </c>
      <c r="F226" s="227" t="s">
        <v>198</v>
      </c>
      <c r="G226" s="225"/>
      <c r="H226" s="228">
        <v>-27.806999999999999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170</v>
      </c>
      <c r="AU226" s="234" t="s">
        <v>87</v>
      </c>
      <c r="AV226" s="13" t="s">
        <v>87</v>
      </c>
      <c r="AW226" s="13" t="s">
        <v>38</v>
      </c>
      <c r="AX226" s="13" t="s">
        <v>77</v>
      </c>
      <c r="AY226" s="234" t="s">
        <v>139</v>
      </c>
    </row>
    <row r="227" s="14" customFormat="1">
      <c r="A227" s="14"/>
      <c r="B227" s="235"/>
      <c r="C227" s="236"/>
      <c r="D227" s="219" t="s">
        <v>170</v>
      </c>
      <c r="E227" s="237" t="s">
        <v>75</v>
      </c>
      <c r="F227" s="238" t="s">
        <v>172</v>
      </c>
      <c r="G227" s="236"/>
      <c r="H227" s="239">
        <v>1959.319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170</v>
      </c>
      <c r="AU227" s="245" t="s">
        <v>87</v>
      </c>
      <c r="AV227" s="14" t="s">
        <v>153</v>
      </c>
      <c r="AW227" s="14" t="s">
        <v>38</v>
      </c>
      <c r="AX227" s="14" t="s">
        <v>77</v>
      </c>
      <c r="AY227" s="245" t="s">
        <v>139</v>
      </c>
    </row>
    <row r="228" s="16" customFormat="1">
      <c r="A228" s="16"/>
      <c r="B228" s="256"/>
      <c r="C228" s="257"/>
      <c r="D228" s="219" t="s">
        <v>170</v>
      </c>
      <c r="E228" s="258" t="s">
        <v>75</v>
      </c>
      <c r="F228" s="259" t="s">
        <v>236</v>
      </c>
      <c r="G228" s="257"/>
      <c r="H228" s="260">
        <v>2020.519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66" t="s">
        <v>170</v>
      </c>
      <c r="AU228" s="266" t="s">
        <v>87</v>
      </c>
      <c r="AV228" s="16" t="s">
        <v>146</v>
      </c>
      <c r="AW228" s="16" t="s">
        <v>38</v>
      </c>
      <c r="AX228" s="16" t="s">
        <v>77</v>
      </c>
      <c r="AY228" s="266" t="s">
        <v>139</v>
      </c>
    </row>
    <row r="229" s="13" customFormat="1">
      <c r="A229" s="13"/>
      <c r="B229" s="224"/>
      <c r="C229" s="225"/>
      <c r="D229" s="219" t="s">
        <v>170</v>
      </c>
      <c r="E229" s="226" t="s">
        <v>75</v>
      </c>
      <c r="F229" s="227" t="s">
        <v>249</v>
      </c>
      <c r="G229" s="225"/>
      <c r="H229" s="228">
        <v>1010.26</v>
      </c>
      <c r="I229" s="229"/>
      <c r="J229" s="225"/>
      <c r="K229" s="225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170</v>
      </c>
      <c r="AU229" s="234" t="s">
        <v>87</v>
      </c>
      <c r="AV229" s="13" t="s">
        <v>87</v>
      </c>
      <c r="AW229" s="13" t="s">
        <v>38</v>
      </c>
      <c r="AX229" s="13" t="s">
        <v>77</v>
      </c>
      <c r="AY229" s="234" t="s">
        <v>139</v>
      </c>
    </row>
    <row r="230" s="13" customFormat="1">
      <c r="A230" s="13"/>
      <c r="B230" s="224"/>
      <c r="C230" s="225"/>
      <c r="D230" s="219" t="s">
        <v>170</v>
      </c>
      <c r="E230" s="226" t="s">
        <v>75</v>
      </c>
      <c r="F230" s="227" t="s">
        <v>254</v>
      </c>
      <c r="G230" s="225"/>
      <c r="H230" s="228">
        <v>-590.83100000000002</v>
      </c>
      <c r="I230" s="229"/>
      <c r="J230" s="225"/>
      <c r="K230" s="225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170</v>
      </c>
      <c r="AU230" s="234" t="s">
        <v>87</v>
      </c>
      <c r="AV230" s="13" t="s">
        <v>87</v>
      </c>
      <c r="AW230" s="13" t="s">
        <v>38</v>
      </c>
      <c r="AX230" s="13" t="s">
        <v>77</v>
      </c>
      <c r="AY230" s="234" t="s">
        <v>139</v>
      </c>
    </row>
    <row r="231" s="14" customFormat="1">
      <c r="A231" s="14"/>
      <c r="B231" s="235"/>
      <c r="C231" s="236"/>
      <c r="D231" s="219" t="s">
        <v>170</v>
      </c>
      <c r="E231" s="237" t="s">
        <v>75</v>
      </c>
      <c r="F231" s="238" t="s">
        <v>172</v>
      </c>
      <c r="G231" s="236"/>
      <c r="H231" s="239">
        <v>419.42899999999997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170</v>
      </c>
      <c r="AU231" s="245" t="s">
        <v>87</v>
      </c>
      <c r="AV231" s="14" t="s">
        <v>153</v>
      </c>
      <c r="AW231" s="14" t="s">
        <v>38</v>
      </c>
      <c r="AX231" s="14" t="s">
        <v>85</v>
      </c>
      <c r="AY231" s="245" t="s">
        <v>139</v>
      </c>
    </row>
    <row r="232" s="2" customFormat="1" ht="14.4" customHeight="1">
      <c r="A232" s="40"/>
      <c r="B232" s="41"/>
      <c r="C232" s="206" t="s">
        <v>255</v>
      </c>
      <c r="D232" s="206" t="s">
        <v>141</v>
      </c>
      <c r="E232" s="207" t="s">
        <v>256</v>
      </c>
      <c r="F232" s="208" t="s">
        <v>257</v>
      </c>
      <c r="G232" s="209" t="s">
        <v>167</v>
      </c>
      <c r="H232" s="210">
        <v>1010.26</v>
      </c>
      <c r="I232" s="211"/>
      <c r="J232" s="212">
        <f>ROUND(I232*H232,2)</f>
        <v>0</v>
      </c>
      <c r="K232" s="208" t="s">
        <v>145</v>
      </c>
      <c r="L232" s="46"/>
      <c r="M232" s="213" t="s">
        <v>75</v>
      </c>
      <c r="N232" s="214" t="s">
        <v>47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146</v>
      </c>
      <c r="AT232" s="217" t="s">
        <v>141</v>
      </c>
      <c r="AU232" s="217" t="s">
        <v>87</v>
      </c>
      <c r="AY232" s="19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85</v>
      </c>
      <c r="BK232" s="218">
        <f>ROUND(I232*H232,2)</f>
        <v>0</v>
      </c>
      <c r="BL232" s="19" t="s">
        <v>146</v>
      </c>
      <c r="BM232" s="217" t="s">
        <v>258</v>
      </c>
    </row>
    <row r="233" s="2" customFormat="1">
      <c r="A233" s="40"/>
      <c r="B233" s="41"/>
      <c r="C233" s="42"/>
      <c r="D233" s="219" t="s">
        <v>148</v>
      </c>
      <c r="E233" s="42"/>
      <c r="F233" s="220" t="s">
        <v>259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148</v>
      </c>
      <c r="AU233" s="19" t="s">
        <v>87</v>
      </c>
    </row>
    <row r="234" s="13" customFormat="1">
      <c r="A234" s="13"/>
      <c r="B234" s="224"/>
      <c r="C234" s="225"/>
      <c r="D234" s="219" t="s">
        <v>170</v>
      </c>
      <c r="E234" s="226" t="s">
        <v>75</v>
      </c>
      <c r="F234" s="227" t="s">
        <v>249</v>
      </c>
      <c r="G234" s="225"/>
      <c r="H234" s="228">
        <v>1010.26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170</v>
      </c>
      <c r="AU234" s="234" t="s">
        <v>87</v>
      </c>
      <c r="AV234" s="13" t="s">
        <v>87</v>
      </c>
      <c r="AW234" s="13" t="s">
        <v>38</v>
      </c>
      <c r="AX234" s="13" t="s">
        <v>85</v>
      </c>
      <c r="AY234" s="234" t="s">
        <v>139</v>
      </c>
    </row>
    <row r="235" s="2" customFormat="1" ht="14.4" customHeight="1">
      <c r="A235" s="40"/>
      <c r="B235" s="41"/>
      <c r="C235" s="206" t="s">
        <v>260</v>
      </c>
      <c r="D235" s="206" t="s">
        <v>141</v>
      </c>
      <c r="E235" s="207" t="s">
        <v>261</v>
      </c>
      <c r="F235" s="208" t="s">
        <v>262</v>
      </c>
      <c r="G235" s="209" t="s">
        <v>167</v>
      </c>
      <c r="H235" s="210">
        <v>1010.26</v>
      </c>
      <c r="I235" s="211"/>
      <c r="J235" s="212">
        <f>ROUND(I235*H235,2)</f>
        <v>0</v>
      </c>
      <c r="K235" s="208" t="s">
        <v>145</v>
      </c>
      <c r="L235" s="46"/>
      <c r="M235" s="213" t="s">
        <v>75</v>
      </c>
      <c r="N235" s="214" t="s">
        <v>47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146</v>
      </c>
      <c r="AT235" s="217" t="s">
        <v>141</v>
      </c>
      <c r="AU235" s="217" t="s">
        <v>87</v>
      </c>
      <c r="AY235" s="19" t="s">
        <v>139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85</v>
      </c>
      <c r="BK235" s="218">
        <f>ROUND(I235*H235,2)</f>
        <v>0</v>
      </c>
      <c r="BL235" s="19" t="s">
        <v>146</v>
      </c>
      <c r="BM235" s="217" t="s">
        <v>263</v>
      </c>
    </row>
    <row r="236" s="2" customFormat="1">
      <c r="A236" s="40"/>
      <c r="B236" s="41"/>
      <c r="C236" s="42"/>
      <c r="D236" s="219" t="s">
        <v>148</v>
      </c>
      <c r="E236" s="42"/>
      <c r="F236" s="220" t="s">
        <v>259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148</v>
      </c>
      <c r="AU236" s="19" t="s">
        <v>87</v>
      </c>
    </row>
    <row r="237" s="13" customFormat="1">
      <c r="A237" s="13"/>
      <c r="B237" s="224"/>
      <c r="C237" s="225"/>
      <c r="D237" s="219" t="s">
        <v>170</v>
      </c>
      <c r="E237" s="226" t="s">
        <v>75</v>
      </c>
      <c r="F237" s="227" t="s">
        <v>249</v>
      </c>
      <c r="G237" s="225"/>
      <c r="H237" s="228">
        <v>1010.26</v>
      </c>
      <c r="I237" s="229"/>
      <c r="J237" s="225"/>
      <c r="K237" s="225"/>
      <c r="L237" s="230"/>
      <c r="M237" s="231"/>
      <c r="N237" s="232"/>
      <c r="O237" s="232"/>
      <c r="P237" s="232"/>
      <c r="Q237" s="232"/>
      <c r="R237" s="232"/>
      <c r="S237" s="232"/>
      <c r="T237" s="23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4" t="s">
        <v>170</v>
      </c>
      <c r="AU237" s="234" t="s">
        <v>87</v>
      </c>
      <c r="AV237" s="13" t="s">
        <v>87</v>
      </c>
      <c r="AW237" s="13" t="s">
        <v>38</v>
      </c>
      <c r="AX237" s="13" t="s">
        <v>85</v>
      </c>
      <c r="AY237" s="234" t="s">
        <v>139</v>
      </c>
    </row>
    <row r="238" s="2" customFormat="1" ht="24.15" customHeight="1">
      <c r="A238" s="40"/>
      <c r="B238" s="41"/>
      <c r="C238" s="206" t="s">
        <v>264</v>
      </c>
      <c r="D238" s="206" t="s">
        <v>141</v>
      </c>
      <c r="E238" s="207" t="s">
        <v>265</v>
      </c>
      <c r="F238" s="208" t="s">
        <v>266</v>
      </c>
      <c r="G238" s="209" t="s">
        <v>167</v>
      </c>
      <c r="H238" s="210">
        <v>1010.26</v>
      </c>
      <c r="I238" s="211"/>
      <c r="J238" s="212">
        <f>ROUND(I238*H238,2)</f>
        <v>0</v>
      </c>
      <c r="K238" s="208" t="s">
        <v>145</v>
      </c>
      <c r="L238" s="46"/>
      <c r="M238" s="213" t="s">
        <v>75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146</v>
      </c>
      <c r="AT238" s="217" t="s">
        <v>141</v>
      </c>
      <c r="AU238" s="217" t="s">
        <v>87</v>
      </c>
      <c r="AY238" s="19" t="s">
        <v>139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85</v>
      </c>
      <c r="BK238" s="218">
        <f>ROUND(I238*H238,2)</f>
        <v>0</v>
      </c>
      <c r="BL238" s="19" t="s">
        <v>146</v>
      </c>
      <c r="BM238" s="217" t="s">
        <v>267</v>
      </c>
    </row>
    <row r="239" s="2" customFormat="1">
      <c r="A239" s="40"/>
      <c r="B239" s="41"/>
      <c r="C239" s="42"/>
      <c r="D239" s="219" t="s">
        <v>148</v>
      </c>
      <c r="E239" s="42"/>
      <c r="F239" s="220" t="s">
        <v>268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148</v>
      </c>
      <c r="AU239" s="19" t="s">
        <v>87</v>
      </c>
    </row>
    <row r="240" s="13" customFormat="1">
      <c r="A240" s="13"/>
      <c r="B240" s="224"/>
      <c r="C240" s="225"/>
      <c r="D240" s="219" t="s">
        <v>170</v>
      </c>
      <c r="E240" s="226" t="s">
        <v>75</v>
      </c>
      <c r="F240" s="227" t="s">
        <v>269</v>
      </c>
      <c r="G240" s="225"/>
      <c r="H240" s="228">
        <v>1010.26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170</v>
      </c>
      <c r="AU240" s="234" t="s">
        <v>87</v>
      </c>
      <c r="AV240" s="13" t="s">
        <v>87</v>
      </c>
      <c r="AW240" s="13" t="s">
        <v>38</v>
      </c>
      <c r="AX240" s="13" t="s">
        <v>85</v>
      </c>
      <c r="AY240" s="234" t="s">
        <v>139</v>
      </c>
    </row>
    <row r="241" s="2" customFormat="1" ht="24.15" customHeight="1">
      <c r="A241" s="40"/>
      <c r="B241" s="41"/>
      <c r="C241" s="206" t="s">
        <v>7</v>
      </c>
      <c r="D241" s="206" t="s">
        <v>141</v>
      </c>
      <c r="E241" s="207" t="s">
        <v>270</v>
      </c>
      <c r="F241" s="208" t="s">
        <v>271</v>
      </c>
      <c r="G241" s="209" t="s">
        <v>167</v>
      </c>
      <c r="H241" s="210">
        <v>1010.26</v>
      </c>
      <c r="I241" s="211"/>
      <c r="J241" s="212">
        <f>ROUND(I241*H241,2)</f>
        <v>0</v>
      </c>
      <c r="K241" s="208" t="s">
        <v>145</v>
      </c>
      <c r="L241" s="46"/>
      <c r="M241" s="213" t="s">
        <v>75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146</v>
      </c>
      <c r="AT241" s="217" t="s">
        <v>141</v>
      </c>
      <c r="AU241" s="217" t="s">
        <v>87</v>
      </c>
      <c r="AY241" s="19" t="s">
        <v>139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85</v>
      </c>
      <c r="BK241" s="218">
        <f>ROUND(I241*H241,2)</f>
        <v>0</v>
      </c>
      <c r="BL241" s="19" t="s">
        <v>146</v>
      </c>
      <c r="BM241" s="217" t="s">
        <v>272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268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87</v>
      </c>
    </row>
    <row r="243" s="13" customFormat="1">
      <c r="A243" s="13"/>
      <c r="B243" s="224"/>
      <c r="C243" s="225"/>
      <c r="D243" s="219" t="s">
        <v>170</v>
      </c>
      <c r="E243" s="226" t="s">
        <v>75</v>
      </c>
      <c r="F243" s="227" t="s">
        <v>273</v>
      </c>
      <c r="G243" s="225"/>
      <c r="H243" s="228">
        <v>419.42899999999997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170</v>
      </c>
      <c r="AU243" s="234" t="s">
        <v>87</v>
      </c>
      <c r="AV243" s="13" t="s">
        <v>87</v>
      </c>
      <c r="AW243" s="13" t="s">
        <v>38</v>
      </c>
      <c r="AX243" s="13" t="s">
        <v>77</v>
      </c>
      <c r="AY243" s="234" t="s">
        <v>139</v>
      </c>
    </row>
    <row r="244" s="13" customFormat="1">
      <c r="A244" s="13"/>
      <c r="B244" s="224"/>
      <c r="C244" s="225"/>
      <c r="D244" s="219" t="s">
        <v>170</v>
      </c>
      <c r="E244" s="226" t="s">
        <v>75</v>
      </c>
      <c r="F244" s="227" t="s">
        <v>241</v>
      </c>
      <c r="G244" s="225"/>
      <c r="H244" s="228">
        <v>590.83100000000002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170</v>
      </c>
      <c r="AU244" s="234" t="s">
        <v>87</v>
      </c>
      <c r="AV244" s="13" t="s">
        <v>87</v>
      </c>
      <c r="AW244" s="13" t="s">
        <v>38</v>
      </c>
      <c r="AX244" s="13" t="s">
        <v>77</v>
      </c>
      <c r="AY244" s="234" t="s">
        <v>139</v>
      </c>
    </row>
    <row r="245" s="16" customFormat="1">
      <c r="A245" s="16"/>
      <c r="B245" s="256"/>
      <c r="C245" s="257"/>
      <c r="D245" s="219" t="s">
        <v>170</v>
      </c>
      <c r="E245" s="258" t="s">
        <v>75</v>
      </c>
      <c r="F245" s="259" t="s">
        <v>236</v>
      </c>
      <c r="G245" s="257"/>
      <c r="H245" s="260">
        <v>1010.26</v>
      </c>
      <c r="I245" s="261"/>
      <c r="J245" s="257"/>
      <c r="K245" s="257"/>
      <c r="L245" s="262"/>
      <c r="M245" s="263"/>
      <c r="N245" s="264"/>
      <c r="O245" s="264"/>
      <c r="P245" s="264"/>
      <c r="Q245" s="264"/>
      <c r="R245" s="264"/>
      <c r="S245" s="264"/>
      <c r="T245" s="265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66" t="s">
        <v>170</v>
      </c>
      <c r="AU245" s="266" t="s">
        <v>87</v>
      </c>
      <c r="AV245" s="16" t="s">
        <v>146</v>
      </c>
      <c r="AW245" s="16" t="s">
        <v>38</v>
      </c>
      <c r="AX245" s="16" t="s">
        <v>85</v>
      </c>
      <c r="AY245" s="266" t="s">
        <v>139</v>
      </c>
    </row>
    <row r="246" s="2" customFormat="1" ht="24.15" customHeight="1">
      <c r="A246" s="40"/>
      <c r="B246" s="41"/>
      <c r="C246" s="206" t="s">
        <v>274</v>
      </c>
      <c r="D246" s="206" t="s">
        <v>141</v>
      </c>
      <c r="E246" s="207" t="s">
        <v>275</v>
      </c>
      <c r="F246" s="208" t="s">
        <v>276</v>
      </c>
      <c r="G246" s="209" t="s">
        <v>167</v>
      </c>
      <c r="H246" s="210">
        <v>2020.519</v>
      </c>
      <c r="I246" s="211"/>
      <c r="J246" s="212">
        <f>ROUND(I246*H246,2)</f>
        <v>0</v>
      </c>
      <c r="K246" s="208" t="s">
        <v>145</v>
      </c>
      <c r="L246" s="46"/>
      <c r="M246" s="213" t="s">
        <v>75</v>
      </c>
      <c r="N246" s="214" t="s">
        <v>47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146</v>
      </c>
      <c r="AT246" s="217" t="s">
        <v>141</v>
      </c>
      <c r="AU246" s="217" t="s">
        <v>87</v>
      </c>
      <c r="AY246" s="19" t="s">
        <v>139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85</v>
      </c>
      <c r="BK246" s="218">
        <f>ROUND(I246*H246,2)</f>
        <v>0</v>
      </c>
      <c r="BL246" s="19" t="s">
        <v>146</v>
      </c>
      <c r="BM246" s="217" t="s">
        <v>277</v>
      </c>
    </row>
    <row r="247" s="2" customFormat="1">
      <c r="A247" s="40"/>
      <c r="B247" s="41"/>
      <c r="C247" s="42"/>
      <c r="D247" s="219" t="s">
        <v>148</v>
      </c>
      <c r="E247" s="42"/>
      <c r="F247" s="220" t="s">
        <v>278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148</v>
      </c>
      <c r="AU247" s="19" t="s">
        <v>87</v>
      </c>
    </row>
    <row r="248" s="13" customFormat="1">
      <c r="A248" s="13"/>
      <c r="B248" s="224"/>
      <c r="C248" s="225"/>
      <c r="D248" s="219" t="s">
        <v>170</v>
      </c>
      <c r="E248" s="226" t="s">
        <v>75</v>
      </c>
      <c r="F248" s="227" t="s">
        <v>279</v>
      </c>
      <c r="G248" s="225"/>
      <c r="H248" s="228">
        <v>2020.519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170</v>
      </c>
      <c r="AU248" s="234" t="s">
        <v>87</v>
      </c>
      <c r="AV248" s="13" t="s">
        <v>87</v>
      </c>
      <c r="AW248" s="13" t="s">
        <v>38</v>
      </c>
      <c r="AX248" s="13" t="s">
        <v>85</v>
      </c>
      <c r="AY248" s="234" t="s">
        <v>139</v>
      </c>
    </row>
    <row r="249" s="2" customFormat="1" ht="24.15" customHeight="1">
      <c r="A249" s="40"/>
      <c r="B249" s="41"/>
      <c r="C249" s="206" t="s">
        <v>280</v>
      </c>
      <c r="D249" s="206" t="s">
        <v>141</v>
      </c>
      <c r="E249" s="207" t="s">
        <v>281</v>
      </c>
      <c r="F249" s="208" t="s">
        <v>282</v>
      </c>
      <c r="G249" s="209" t="s">
        <v>283</v>
      </c>
      <c r="H249" s="210">
        <v>2573.4380000000001</v>
      </c>
      <c r="I249" s="211"/>
      <c r="J249" s="212">
        <f>ROUND(I249*H249,2)</f>
        <v>0</v>
      </c>
      <c r="K249" s="208" t="s">
        <v>145</v>
      </c>
      <c r="L249" s="46"/>
      <c r="M249" s="213" t="s">
        <v>75</v>
      </c>
      <c r="N249" s="214" t="s">
        <v>47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146</v>
      </c>
      <c r="AT249" s="217" t="s">
        <v>141</v>
      </c>
      <c r="AU249" s="217" t="s">
        <v>87</v>
      </c>
      <c r="AY249" s="19" t="s">
        <v>139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85</v>
      </c>
      <c r="BK249" s="218">
        <f>ROUND(I249*H249,2)</f>
        <v>0</v>
      </c>
      <c r="BL249" s="19" t="s">
        <v>146</v>
      </c>
      <c r="BM249" s="217" t="s">
        <v>284</v>
      </c>
    </row>
    <row r="250" s="2" customFormat="1">
      <c r="A250" s="40"/>
      <c r="B250" s="41"/>
      <c r="C250" s="42"/>
      <c r="D250" s="219" t="s">
        <v>148</v>
      </c>
      <c r="E250" s="42"/>
      <c r="F250" s="220" t="s">
        <v>285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148</v>
      </c>
      <c r="AU250" s="19" t="s">
        <v>87</v>
      </c>
    </row>
    <row r="251" s="13" customFormat="1">
      <c r="A251" s="13"/>
      <c r="B251" s="224"/>
      <c r="C251" s="225"/>
      <c r="D251" s="219" t="s">
        <v>170</v>
      </c>
      <c r="E251" s="226" t="s">
        <v>75</v>
      </c>
      <c r="F251" s="227" t="s">
        <v>286</v>
      </c>
      <c r="G251" s="225"/>
      <c r="H251" s="228">
        <v>2573.4380000000001</v>
      </c>
      <c r="I251" s="229"/>
      <c r="J251" s="225"/>
      <c r="K251" s="225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170</v>
      </c>
      <c r="AU251" s="234" t="s">
        <v>87</v>
      </c>
      <c r="AV251" s="13" t="s">
        <v>87</v>
      </c>
      <c r="AW251" s="13" t="s">
        <v>38</v>
      </c>
      <c r="AX251" s="13" t="s">
        <v>85</v>
      </c>
      <c r="AY251" s="234" t="s">
        <v>139</v>
      </c>
    </row>
    <row r="252" s="2" customFormat="1" ht="24.15" customHeight="1">
      <c r="A252" s="40"/>
      <c r="B252" s="41"/>
      <c r="C252" s="206" t="s">
        <v>287</v>
      </c>
      <c r="D252" s="206" t="s">
        <v>141</v>
      </c>
      <c r="E252" s="207" t="s">
        <v>288</v>
      </c>
      <c r="F252" s="208" t="s">
        <v>289</v>
      </c>
      <c r="G252" s="209" t="s">
        <v>167</v>
      </c>
      <c r="H252" s="210">
        <v>1429.6880000000001</v>
      </c>
      <c r="I252" s="211"/>
      <c r="J252" s="212">
        <f>ROUND(I252*H252,2)</f>
        <v>0</v>
      </c>
      <c r="K252" s="208" t="s">
        <v>145</v>
      </c>
      <c r="L252" s="46"/>
      <c r="M252" s="213" t="s">
        <v>75</v>
      </c>
      <c r="N252" s="214" t="s">
        <v>47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146</v>
      </c>
      <c r="AT252" s="217" t="s">
        <v>141</v>
      </c>
      <c r="AU252" s="217" t="s">
        <v>87</v>
      </c>
      <c r="AY252" s="19" t="s">
        <v>139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85</v>
      </c>
      <c r="BK252" s="218">
        <f>ROUND(I252*H252,2)</f>
        <v>0</v>
      </c>
      <c r="BL252" s="19" t="s">
        <v>146</v>
      </c>
      <c r="BM252" s="217" t="s">
        <v>290</v>
      </c>
    </row>
    <row r="253" s="2" customFormat="1">
      <c r="A253" s="40"/>
      <c r="B253" s="41"/>
      <c r="C253" s="42"/>
      <c r="D253" s="219" t="s">
        <v>148</v>
      </c>
      <c r="E253" s="42"/>
      <c r="F253" s="220" t="s">
        <v>291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148</v>
      </c>
      <c r="AU253" s="19" t="s">
        <v>87</v>
      </c>
    </row>
    <row r="254" s="13" customFormat="1">
      <c r="A254" s="13"/>
      <c r="B254" s="224"/>
      <c r="C254" s="225"/>
      <c r="D254" s="219" t="s">
        <v>170</v>
      </c>
      <c r="E254" s="226" t="s">
        <v>75</v>
      </c>
      <c r="F254" s="227" t="s">
        <v>292</v>
      </c>
      <c r="G254" s="225"/>
      <c r="H254" s="228">
        <v>1429.6880000000001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170</v>
      </c>
      <c r="AU254" s="234" t="s">
        <v>87</v>
      </c>
      <c r="AV254" s="13" t="s">
        <v>87</v>
      </c>
      <c r="AW254" s="13" t="s">
        <v>38</v>
      </c>
      <c r="AX254" s="13" t="s">
        <v>85</v>
      </c>
      <c r="AY254" s="234" t="s">
        <v>139</v>
      </c>
    </row>
    <row r="255" s="2" customFormat="1" ht="24.15" customHeight="1">
      <c r="A255" s="40"/>
      <c r="B255" s="41"/>
      <c r="C255" s="206" t="s">
        <v>293</v>
      </c>
      <c r="D255" s="206" t="s">
        <v>141</v>
      </c>
      <c r="E255" s="207" t="s">
        <v>294</v>
      </c>
      <c r="F255" s="208" t="s">
        <v>295</v>
      </c>
      <c r="G255" s="209" t="s">
        <v>167</v>
      </c>
      <c r="H255" s="210">
        <v>590.83100000000002</v>
      </c>
      <c r="I255" s="211"/>
      <c r="J255" s="212">
        <f>ROUND(I255*H255,2)</f>
        <v>0</v>
      </c>
      <c r="K255" s="208" t="s">
        <v>145</v>
      </c>
      <c r="L255" s="46"/>
      <c r="M255" s="213" t="s">
        <v>75</v>
      </c>
      <c r="N255" s="214" t="s">
        <v>47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146</v>
      </c>
      <c r="AT255" s="217" t="s">
        <v>141</v>
      </c>
      <c r="AU255" s="217" t="s">
        <v>87</v>
      </c>
      <c r="AY255" s="19" t="s">
        <v>139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85</v>
      </c>
      <c r="BK255" s="218">
        <f>ROUND(I255*H255,2)</f>
        <v>0</v>
      </c>
      <c r="BL255" s="19" t="s">
        <v>146</v>
      </c>
      <c r="BM255" s="217" t="s">
        <v>296</v>
      </c>
    </row>
    <row r="256" s="2" customFormat="1">
      <c r="A256" s="40"/>
      <c r="B256" s="41"/>
      <c r="C256" s="42"/>
      <c r="D256" s="219" t="s">
        <v>148</v>
      </c>
      <c r="E256" s="42"/>
      <c r="F256" s="220" t="s">
        <v>297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148</v>
      </c>
      <c r="AU256" s="19" t="s">
        <v>87</v>
      </c>
    </row>
    <row r="257" s="15" customFormat="1">
      <c r="A257" s="15"/>
      <c r="B257" s="246"/>
      <c r="C257" s="247"/>
      <c r="D257" s="219" t="s">
        <v>170</v>
      </c>
      <c r="E257" s="248" t="s">
        <v>75</v>
      </c>
      <c r="F257" s="249" t="s">
        <v>247</v>
      </c>
      <c r="G257" s="247"/>
      <c r="H257" s="248" t="s">
        <v>75</v>
      </c>
      <c r="I257" s="250"/>
      <c r="J257" s="247"/>
      <c r="K257" s="247"/>
      <c r="L257" s="251"/>
      <c r="M257" s="252"/>
      <c r="N257" s="253"/>
      <c r="O257" s="253"/>
      <c r="P257" s="253"/>
      <c r="Q257" s="253"/>
      <c r="R257" s="253"/>
      <c r="S257" s="253"/>
      <c r="T257" s="25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55" t="s">
        <v>170</v>
      </c>
      <c r="AU257" s="255" t="s">
        <v>87</v>
      </c>
      <c r="AV257" s="15" t="s">
        <v>85</v>
      </c>
      <c r="AW257" s="15" t="s">
        <v>38</v>
      </c>
      <c r="AX257" s="15" t="s">
        <v>77</v>
      </c>
      <c r="AY257" s="255" t="s">
        <v>139</v>
      </c>
    </row>
    <row r="258" s="13" customFormat="1">
      <c r="A258" s="13"/>
      <c r="B258" s="224"/>
      <c r="C258" s="225"/>
      <c r="D258" s="219" t="s">
        <v>170</v>
      </c>
      <c r="E258" s="226" t="s">
        <v>75</v>
      </c>
      <c r="F258" s="227" t="s">
        <v>173</v>
      </c>
      <c r="G258" s="225"/>
      <c r="H258" s="228">
        <v>70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170</v>
      </c>
      <c r="AU258" s="234" t="s">
        <v>87</v>
      </c>
      <c r="AV258" s="13" t="s">
        <v>87</v>
      </c>
      <c r="AW258" s="13" t="s">
        <v>38</v>
      </c>
      <c r="AX258" s="13" t="s">
        <v>77</v>
      </c>
      <c r="AY258" s="234" t="s">
        <v>139</v>
      </c>
    </row>
    <row r="259" s="13" customFormat="1">
      <c r="A259" s="13"/>
      <c r="B259" s="224"/>
      <c r="C259" s="225"/>
      <c r="D259" s="219" t="s">
        <v>170</v>
      </c>
      <c r="E259" s="226" t="s">
        <v>75</v>
      </c>
      <c r="F259" s="227" t="s">
        <v>174</v>
      </c>
      <c r="G259" s="225"/>
      <c r="H259" s="228">
        <v>-8.8000000000000007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170</v>
      </c>
      <c r="AU259" s="234" t="s">
        <v>87</v>
      </c>
      <c r="AV259" s="13" t="s">
        <v>87</v>
      </c>
      <c r="AW259" s="13" t="s">
        <v>38</v>
      </c>
      <c r="AX259" s="13" t="s">
        <v>77</v>
      </c>
      <c r="AY259" s="234" t="s">
        <v>139</v>
      </c>
    </row>
    <row r="260" s="14" customFormat="1">
      <c r="A260" s="14"/>
      <c r="B260" s="235"/>
      <c r="C260" s="236"/>
      <c r="D260" s="219" t="s">
        <v>170</v>
      </c>
      <c r="E260" s="237" t="s">
        <v>75</v>
      </c>
      <c r="F260" s="238" t="s">
        <v>172</v>
      </c>
      <c r="G260" s="236"/>
      <c r="H260" s="239">
        <v>61.200000000000003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170</v>
      </c>
      <c r="AU260" s="245" t="s">
        <v>87</v>
      </c>
      <c r="AV260" s="14" t="s">
        <v>153</v>
      </c>
      <c r="AW260" s="14" t="s">
        <v>38</v>
      </c>
      <c r="AX260" s="14" t="s">
        <v>77</v>
      </c>
      <c r="AY260" s="245" t="s">
        <v>139</v>
      </c>
    </row>
    <row r="261" s="15" customFormat="1">
      <c r="A261" s="15"/>
      <c r="B261" s="246"/>
      <c r="C261" s="247"/>
      <c r="D261" s="219" t="s">
        <v>170</v>
      </c>
      <c r="E261" s="248" t="s">
        <v>75</v>
      </c>
      <c r="F261" s="249" t="s">
        <v>248</v>
      </c>
      <c r="G261" s="247"/>
      <c r="H261" s="248" t="s">
        <v>75</v>
      </c>
      <c r="I261" s="250"/>
      <c r="J261" s="247"/>
      <c r="K261" s="247"/>
      <c r="L261" s="251"/>
      <c r="M261" s="252"/>
      <c r="N261" s="253"/>
      <c r="O261" s="253"/>
      <c r="P261" s="253"/>
      <c r="Q261" s="253"/>
      <c r="R261" s="253"/>
      <c r="S261" s="253"/>
      <c r="T261" s="25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5" t="s">
        <v>170</v>
      </c>
      <c r="AU261" s="255" t="s">
        <v>87</v>
      </c>
      <c r="AV261" s="15" t="s">
        <v>85</v>
      </c>
      <c r="AW261" s="15" t="s">
        <v>38</v>
      </c>
      <c r="AX261" s="15" t="s">
        <v>77</v>
      </c>
      <c r="AY261" s="255" t="s">
        <v>139</v>
      </c>
    </row>
    <row r="262" s="13" customFormat="1">
      <c r="A262" s="13"/>
      <c r="B262" s="224"/>
      <c r="C262" s="225"/>
      <c r="D262" s="219" t="s">
        <v>170</v>
      </c>
      <c r="E262" s="226" t="s">
        <v>75</v>
      </c>
      <c r="F262" s="227" t="s">
        <v>188</v>
      </c>
      <c r="G262" s="225"/>
      <c r="H262" s="228">
        <v>1723.777</v>
      </c>
      <c r="I262" s="229"/>
      <c r="J262" s="225"/>
      <c r="K262" s="225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170</v>
      </c>
      <c r="AU262" s="234" t="s">
        <v>87</v>
      </c>
      <c r="AV262" s="13" t="s">
        <v>87</v>
      </c>
      <c r="AW262" s="13" t="s">
        <v>38</v>
      </c>
      <c r="AX262" s="13" t="s">
        <v>77</v>
      </c>
      <c r="AY262" s="234" t="s">
        <v>139</v>
      </c>
    </row>
    <row r="263" s="13" customFormat="1">
      <c r="A263" s="13"/>
      <c r="B263" s="224"/>
      <c r="C263" s="225"/>
      <c r="D263" s="219" t="s">
        <v>170</v>
      </c>
      <c r="E263" s="226" t="s">
        <v>75</v>
      </c>
      <c r="F263" s="227" t="s">
        <v>189</v>
      </c>
      <c r="G263" s="225"/>
      <c r="H263" s="228">
        <v>18.908000000000001</v>
      </c>
      <c r="I263" s="229"/>
      <c r="J263" s="225"/>
      <c r="K263" s="225"/>
      <c r="L263" s="230"/>
      <c r="M263" s="231"/>
      <c r="N263" s="232"/>
      <c r="O263" s="232"/>
      <c r="P263" s="232"/>
      <c r="Q263" s="232"/>
      <c r="R263" s="232"/>
      <c r="S263" s="232"/>
      <c r="T263" s="23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4" t="s">
        <v>170</v>
      </c>
      <c r="AU263" s="234" t="s">
        <v>87</v>
      </c>
      <c r="AV263" s="13" t="s">
        <v>87</v>
      </c>
      <c r="AW263" s="13" t="s">
        <v>38</v>
      </c>
      <c r="AX263" s="13" t="s">
        <v>77</v>
      </c>
      <c r="AY263" s="234" t="s">
        <v>139</v>
      </c>
    </row>
    <row r="264" s="13" customFormat="1">
      <c r="A264" s="13"/>
      <c r="B264" s="224"/>
      <c r="C264" s="225"/>
      <c r="D264" s="219" t="s">
        <v>170</v>
      </c>
      <c r="E264" s="226" t="s">
        <v>75</v>
      </c>
      <c r="F264" s="227" t="s">
        <v>190</v>
      </c>
      <c r="G264" s="225"/>
      <c r="H264" s="228">
        <v>504.524</v>
      </c>
      <c r="I264" s="229"/>
      <c r="J264" s="225"/>
      <c r="K264" s="225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170</v>
      </c>
      <c r="AU264" s="234" t="s">
        <v>87</v>
      </c>
      <c r="AV264" s="13" t="s">
        <v>87</v>
      </c>
      <c r="AW264" s="13" t="s">
        <v>38</v>
      </c>
      <c r="AX264" s="13" t="s">
        <v>77</v>
      </c>
      <c r="AY264" s="234" t="s">
        <v>139</v>
      </c>
    </row>
    <row r="265" s="13" customFormat="1">
      <c r="A265" s="13"/>
      <c r="B265" s="224"/>
      <c r="C265" s="225"/>
      <c r="D265" s="219" t="s">
        <v>170</v>
      </c>
      <c r="E265" s="226" t="s">
        <v>75</v>
      </c>
      <c r="F265" s="227" t="s">
        <v>191</v>
      </c>
      <c r="G265" s="225"/>
      <c r="H265" s="228">
        <v>200.47</v>
      </c>
      <c r="I265" s="229"/>
      <c r="J265" s="225"/>
      <c r="K265" s="225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170</v>
      </c>
      <c r="AU265" s="234" t="s">
        <v>87</v>
      </c>
      <c r="AV265" s="13" t="s">
        <v>87</v>
      </c>
      <c r="AW265" s="13" t="s">
        <v>38</v>
      </c>
      <c r="AX265" s="13" t="s">
        <v>77</v>
      </c>
      <c r="AY265" s="234" t="s">
        <v>139</v>
      </c>
    </row>
    <row r="266" s="13" customFormat="1">
      <c r="A266" s="13"/>
      <c r="B266" s="224"/>
      <c r="C266" s="225"/>
      <c r="D266" s="219" t="s">
        <v>170</v>
      </c>
      <c r="E266" s="226" t="s">
        <v>75</v>
      </c>
      <c r="F266" s="227" t="s">
        <v>192</v>
      </c>
      <c r="G266" s="225"/>
      <c r="H266" s="228">
        <v>82.159999999999997</v>
      </c>
      <c r="I266" s="229"/>
      <c r="J266" s="225"/>
      <c r="K266" s="225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170</v>
      </c>
      <c r="AU266" s="234" t="s">
        <v>87</v>
      </c>
      <c r="AV266" s="13" t="s">
        <v>87</v>
      </c>
      <c r="AW266" s="13" t="s">
        <v>38</v>
      </c>
      <c r="AX266" s="13" t="s">
        <v>77</v>
      </c>
      <c r="AY266" s="234" t="s">
        <v>139</v>
      </c>
    </row>
    <row r="267" s="13" customFormat="1">
      <c r="A267" s="13"/>
      <c r="B267" s="224"/>
      <c r="C267" s="225"/>
      <c r="D267" s="219" t="s">
        <v>170</v>
      </c>
      <c r="E267" s="226" t="s">
        <v>75</v>
      </c>
      <c r="F267" s="227" t="s">
        <v>193</v>
      </c>
      <c r="G267" s="225"/>
      <c r="H267" s="228">
        <v>17.821999999999999</v>
      </c>
      <c r="I267" s="229"/>
      <c r="J267" s="225"/>
      <c r="K267" s="225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170</v>
      </c>
      <c r="AU267" s="234" t="s">
        <v>87</v>
      </c>
      <c r="AV267" s="13" t="s">
        <v>87</v>
      </c>
      <c r="AW267" s="13" t="s">
        <v>38</v>
      </c>
      <c r="AX267" s="13" t="s">
        <v>77</v>
      </c>
      <c r="AY267" s="234" t="s">
        <v>139</v>
      </c>
    </row>
    <row r="268" s="13" customFormat="1">
      <c r="A268" s="13"/>
      <c r="B268" s="224"/>
      <c r="C268" s="225"/>
      <c r="D268" s="219" t="s">
        <v>170</v>
      </c>
      <c r="E268" s="226" t="s">
        <v>75</v>
      </c>
      <c r="F268" s="227" t="s">
        <v>194</v>
      </c>
      <c r="G268" s="225"/>
      <c r="H268" s="228">
        <v>7.2000000000000002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170</v>
      </c>
      <c r="AU268" s="234" t="s">
        <v>87</v>
      </c>
      <c r="AV268" s="13" t="s">
        <v>87</v>
      </c>
      <c r="AW268" s="13" t="s">
        <v>38</v>
      </c>
      <c r="AX268" s="13" t="s">
        <v>77</v>
      </c>
      <c r="AY268" s="234" t="s">
        <v>139</v>
      </c>
    </row>
    <row r="269" s="13" customFormat="1">
      <c r="A269" s="13"/>
      <c r="B269" s="224"/>
      <c r="C269" s="225"/>
      <c r="D269" s="219" t="s">
        <v>170</v>
      </c>
      <c r="E269" s="226" t="s">
        <v>75</v>
      </c>
      <c r="F269" s="227" t="s">
        <v>195</v>
      </c>
      <c r="G269" s="225"/>
      <c r="H269" s="228">
        <v>-549.18600000000004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170</v>
      </c>
      <c r="AU269" s="234" t="s">
        <v>87</v>
      </c>
      <c r="AV269" s="13" t="s">
        <v>87</v>
      </c>
      <c r="AW269" s="13" t="s">
        <v>38</v>
      </c>
      <c r="AX269" s="13" t="s">
        <v>77</v>
      </c>
      <c r="AY269" s="234" t="s">
        <v>139</v>
      </c>
    </row>
    <row r="270" s="13" customFormat="1">
      <c r="A270" s="13"/>
      <c r="B270" s="224"/>
      <c r="C270" s="225"/>
      <c r="D270" s="219" t="s">
        <v>170</v>
      </c>
      <c r="E270" s="226" t="s">
        <v>75</v>
      </c>
      <c r="F270" s="227" t="s">
        <v>196</v>
      </c>
      <c r="G270" s="225"/>
      <c r="H270" s="228">
        <v>-7.6680000000000001</v>
      </c>
      <c r="I270" s="229"/>
      <c r="J270" s="225"/>
      <c r="K270" s="225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170</v>
      </c>
      <c r="AU270" s="234" t="s">
        <v>87</v>
      </c>
      <c r="AV270" s="13" t="s">
        <v>87</v>
      </c>
      <c r="AW270" s="13" t="s">
        <v>38</v>
      </c>
      <c r="AX270" s="13" t="s">
        <v>77</v>
      </c>
      <c r="AY270" s="234" t="s">
        <v>139</v>
      </c>
    </row>
    <row r="271" s="13" customFormat="1">
      <c r="A271" s="13"/>
      <c r="B271" s="224"/>
      <c r="C271" s="225"/>
      <c r="D271" s="219" t="s">
        <v>170</v>
      </c>
      <c r="E271" s="226" t="s">
        <v>75</v>
      </c>
      <c r="F271" s="227" t="s">
        <v>197</v>
      </c>
      <c r="G271" s="225"/>
      <c r="H271" s="228">
        <v>-10.881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170</v>
      </c>
      <c r="AU271" s="234" t="s">
        <v>87</v>
      </c>
      <c r="AV271" s="13" t="s">
        <v>87</v>
      </c>
      <c r="AW271" s="13" t="s">
        <v>38</v>
      </c>
      <c r="AX271" s="13" t="s">
        <v>77</v>
      </c>
      <c r="AY271" s="234" t="s">
        <v>139</v>
      </c>
    </row>
    <row r="272" s="13" customFormat="1">
      <c r="A272" s="13"/>
      <c r="B272" s="224"/>
      <c r="C272" s="225"/>
      <c r="D272" s="219" t="s">
        <v>170</v>
      </c>
      <c r="E272" s="226" t="s">
        <v>75</v>
      </c>
      <c r="F272" s="227" t="s">
        <v>198</v>
      </c>
      <c r="G272" s="225"/>
      <c r="H272" s="228">
        <v>-27.806999999999999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170</v>
      </c>
      <c r="AU272" s="234" t="s">
        <v>87</v>
      </c>
      <c r="AV272" s="13" t="s">
        <v>87</v>
      </c>
      <c r="AW272" s="13" t="s">
        <v>38</v>
      </c>
      <c r="AX272" s="13" t="s">
        <v>77</v>
      </c>
      <c r="AY272" s="234" t="s">
        <v>139</v>
      </c>
    </row>
    <row r="273" s="14" customFormat="1">
      <c r="A273" s="14"/>
      <c r="B273" s="235"/>
      <c r="C273" s="236"/>
      <c r="D273" s="219" t="s">
        <v>170</v>
      </c>
      <c r="E273" s="237" t="s">
        <v>75</v>
      </c>
      <c r="F273" s="238" t="s">
        <v>172</v>
      </c>
      <c r="G273" s="236"/>
      <c r="H273" s="239">
        <v>1959.319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5" t="s">
        <v>170</v>
      </c>
      <c r="AU273" s="245" t="s">
        <v>87</v>
      </c>
      <c r="AV273" s="14" t="s">
        <v>153</v>
      </c>
      <c r="AW273" s="14" t="s">
        <v>38</v>
      </c>
      <c r="AX273" s="14" t="s">
        <v>77</v>
      </c>
      <c r="AY273" s="245" t="s">
        <v>139</v>
      </c>
    </row>
    <row r="274" s="13" customFormat="1">
      <c r="A274" s="13"/>
      <c r="B274" s="224"/>
      <c r="C274" s="225"/>
      <c r="D274" s="219" t="s">
        <v>170</v>
      </c>
      <c r="E274" s="226" t="s">
        <v>75</v>
      </c>
      <c r="F274" s="227" t="s">
        <v>298</v>
      </c>
      <c r="G274" s="225"/>
      <c r="H274" s="228">
        <v>-233.155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170</v>
      </c>
      <c r="AU274" s="234" t="s">
        <v>87</v>
      </c>
      <c r="AV274" s="13" t="s">
        <v>87</v>
      </c>
      <c r="AW274" s="13" t="s">
        <v>38</v>
      </c>
      <c r="AX274" s="13" t="s">
        <v>77</v>
      </c>
      <c r="AY274" s="234" t="s">
        <v>139</v>
      </c>
    </row>
    <row r="275" s="13" customFormat="1">
      <c r="A275" s="13"/>
      <c r="B275" s="224"/>
      <c r="C275" s="225"/>
      <c r="D275" s="219" t="s">
        <v>170</v>
      </c>
      <c r="E275" s="226" t="s">
        <v>75</v>
      </c>
      <c r="F275" s="227" t="s">
        <v>299</v>
      </c>
      <c r="G275" s="225"/>
      <c r="H275" s="228">
        <v>-568.56700000000001</v>
      </c>
      <c r="I275" s="229"/>
      <c r="J275" s="225"/>
      <c r="K275" s="225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170</v>
      </c>
      <c r="AU275" s="234" t="s">
        <v>87</v>
      </c>
      <c r="AV275" s="13" t="s">
        <v>87</v>
      </c>
      <c r="AW275" s="13" t="s">
        <v>38</v>
      </c>
      <c r="AX275" s="13" t="s">
        <v>77</v>
      </c>
      <c r="AY275" s="234" t="s">
        <v>139</v>
      </c>
    </row>
    <row r="276" s="13" customFormat="1">
      <c r="A276" s="13"/>
      <c r="B276" s="224"/>
      <c r="C276" s="225"/>
      <c r="D276" s="219" t="s">
        <v>170</v>
      </c>
      <c r="E276" s="226" t="s">
        <v>75</v>
      </c>
      <c r="F276" s="227" t="s">
        <v>300</v>
      </c>
      <c r="G276" s="225"/>
      <c r="H276" s="228">
        <v>-14.869999999999999</v>
      </c>
      <c r="I276" s="229"/>
      <c r="J276" s="225"/>
      <c r="K276" s="225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170</v>
      </c>
      <c r="AU276" s="234" t="s">
        <v>87</v>
      </c>
      <c r="AV276" s="13" t="s">
        <v>87</v>
      </c>
      <c r="AW276" s="13" t="s">
        <v>38</v>
      </c>
      <c r="AX276" s="13" t="s">
        <v>77</v>
      </c>
      <c r="AY276" s="234" t="s">
        <v>139</v>
      </c>
    </row>
    <row r="277" s="13" customFormat="1">
      <c r="A277" s="13"/>
      <c r="B277" s="224"/>
      <c r="C277" s="225"/>
      <c r="D277" s="219" t="s">
        <v>170</v>
      </c>
      <c r="E277" s="226" t="s">
        <v>75</v>
      </c>
      <c r="F277" s="227" t="s">
        <v>301</v>
      </c>
      <c r="G277" s="225"/>
      <c r="H277" s="228">
        <v>-1.4039999999999999</v>
      </c>
      <c r="I277" s="229"/>
      <c r="J277" s="225"/>
      <c r="K277" s="225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170</v>
      </c>
      <c r="AU277" s="234" t="s">
        <v>87</v>
      </c>
      <c r="AV277" s="13" t="s">
        <v>87</v>
      </c>
      <c r="AW277" s="13" t="s">
        <v>38</v>
      </c>
      <c r="AX277" s="13" t="s">
        <v>77</v>
      </c>
      <c r="AY277" s="234" t="s">
        <v>139</v>
      </c>
    </row>
    <row r="278" s="13" customFormat="1">
      <c r="A278" s="13"/>
      <c r="B278" s="224"/>
      <c r="C278" s="225"/>
      <c r="D278" s="219" t="s">
        <v>170</v>
      </c>
      <c r="E278" s="226" t="s">
        <v>75</v>
      </c>
      <c r="F278" s="227" t="s">
        <v>302</v>
      </c>
      <c r="G278" s="225"/>
      <c r="H278" s="228">
        <v>-1.2769999999999999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170</v>
      </c>
      <c r="AU278" s="234" t="s">
        <v>87</v>
      </c>
      <c r="AV278" s="13" t="s">
        <v>87</v>
      </c>
      <c r="AW278" s="13" t="s">
        <v>38</v>
      </c>
      <c r="AX278" s="13" t="s">
        <v>77</v>
      </c>
      <c r="AY278" s="234" t="s">
        <v>139</v>
      </c>
    </row>
    <row r="279" s="13" customFormat="1">
      <c r="A279" s="13"/>
      <c r="B279" s="224"/>
      <c r="C279" s="225"/>
      <c r="D279" s="219" t="s">
        <v>170</v>
      </c>
      <c r="E279" s="226" t="s">
        <v>75</v>
      </c>
      <c r="F279" s="227" t="s">
        <v>303</v>
      </c>
      <c r="G279" s="225"/>
      <c r="H279" s="228">
        <v>-19.584</v>
      </c>
      <c r="I279" s="229"/>
      <c r="J279" s="225"/>
      <c r="K279" s="225"/>
      <c r="L279" s="230"/>
      <c r="M279" s="231"/>
      <c r="N279" s="232"/>
      <c r="O279" s="232"/>
      <c r="P279" s="232"/>
      <c r="Q279" s="232"/>
      <c r="R279" s="232"/>
      <c r="S279" s="232"/>
      <c r="T279" s="23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4" t="s">
        <v>170</v>
      </c>
      <c r="AU279" s="234" t="s">
        <v>87</v>
      </c>
      <c r="AV279" s="13" t="s">
        <v>87</v>
      </c>
      <c r="AW279" s="13" t="s">
        <v>38</v>
      </c>
      <c r="AX279" s="13" t="s">
        <v>77</v>
      </c>
      <c r="AY279" s="234" t="s">
        <v>139</v>
      </c>
    </row>
    <row r="280" s="13" customFormat="1">
      <c r="A280" s="13"/>
      <c r="B280" s="224"/>
      <c r="C280" s="225"/>
      <c r="D280" s="219" t="s">
        <v>170</v>
      </c>
      <c r="E280" s="226" t="s">
        <v>75</v>
      </c>
      <c r="F280" s="227" t="s">
        <v>254</v>
      </c>
      <c r="G280" s="225"/>
      <c r="H280" s="228">
        <v>-590.83100000000002</v>
      </c>
      <c r="I280" s="229"/>
      <c r="J280" s="225"/>
      <c r="K280" s="225"/>
      <c r="L280" s="230"/>
      <c r="M280" s="231"/>
      <c r="N280" s="232"/>
      <c r="O280" s="232"/>
      <c r="P280" s="232"/>
      <c r="Q280" s="232"/>
      <c r="R280" s="232"/>
      <c r="S280" s="232"/>
      <c r="T280" s="23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4" t="s">
        <v>170</v>
      </c>
      <c r="AU280" s="234" t="s">
        <v>87</v>
      </c>
      <c r="AV280" s="13" t="s">
        <v>87</v>
      </c>
      <c r="AW280" s="13" t="s">
        <v>38</v>
      </c>
      <c r="AX280" s="13" t="s">
        <v>77</v>
      </c>
      <c r="AY280" s="234" t="s">
        <v>139</v>
      </c>
    </row>
    <row r="281" s="16" customFormat="1">
      <c r="A281" s="16"/>
      <c r="B281" s="256"/>
      <c r="C281" s="257"/>
      <c r="D281" s="219" t="s">
        <v>170</v>
      </c>
      <c r="E281" s="258" t="s">
        <v>75</v>
      </c>
      <c r="F281" s="259" t="s">
        <v>236</v>
      </c>
      <c r="G281" s="257"/>
      <c r="H281" s="260">
        <v>590.83100000000002</v>
      </c>
      <c r="I281" s="261"/>
      <c r="J281" s="257"/>
      <c r="K281" s="257"/>
      <c r="L281" s="262"/>
      <c r="M281" s="263"/>
      <c r="N281" s="264"/>
      <c r="O281" s="264"/>
      <c r="P281" s="264"/>
      <c r="Q281" s="264"/>
      <c r="R281" s="264"/>
      <c r="S281" s="264"/>
      <c r="T281" s="265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66" t="s">
        <v>170</v>
      </c>
      <c r="AU281" s="266" t="s">
        <v>87</v>
      </c>
      <c r="AV281" s="16" t="s">
        <v>146</v>
      </c>
      <c r="AW281" s="16" t="s">
        <v>38</v>
      </c>
      <c r="AX281" s="16" t="s">
        <v>85</v>
      </c>
      <c r="AY281" s="266" t="s">
        <v>139</v>
      </c>
    </row>
    <row r="282" s="2" customFormat="1" ht="14.4" customHeight="1">
      <c r="A282" s="40"/>
      <c r="B282" s="41"/>
      <c r="C282" s="267" t="s">
        <v>304</v>
      </c>
      <c r="D282" s="267" t="s">
        <v>305</v>
      </c>
      <c r="E282" s="268" t="s">
        <v>306</v>
      </c>
      <c r="F282" s="269" t="s">
        <v>307</v>
      </c>
      <c r="G282" s="270" t="s">
        <v>283</v>
      </c>
      <c r="H282" s="271">
        <v>1181.662</v>
      </c>
      <c r="I282" s="272"/>
      <c r="J282" s="273">
        <f>ROUND(I282*H282,2)</f>
        <v>0</v>
      </c>
      <c r="K282" s="269" t="s">
        <v>145</v>
      </c>
      <c r="L282" s="274"/>
      <c r="M282" s="275" t="s">
        <v>75</v>
      </c>
      <c r="N282" s="276" t="s">
        <v>47</v>
      </c>
      <c r="O282" s="86"/>
      <c r="P282" s="215">
        <f>O282*H282</f>
        <v>0</v>
      </c>
      <c r="Q282" s="215">
        <v>1</v>
      </c>
      <c r="R282" s="215">
        <f>Q282*H282</f>
        <v>1181.662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180</v>
      </c>
      <c r="AT282" s="217" t="s">
        <v>305</v>
      </c>
      <c r="AU282" s="217" t="s">
        <v>87</v>
      </c>
      <c r="AY282" s="19" t="s">
        <v>139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85</v>
      </c>
      <c r="BK282" s="218">
        <f>ROUND(I282*H282,2)</f>
        <v>0</v>
      </c>
      <c r="BL282" s="19" t="s">
        <v>146</v>
      </c>
      <c r="BM282" s="217" t="s">
        <v>308</v>
      </c>
    </row>
    <row r="283" s="13" customFormat="1">
      <c r="A283" s="13"/>
      <c r="B283" s="224"/>
      <c r="C283" s="225"/>
      <c r="D283" s="219" t="s">
        <v>170</v>
      </c>
      <c r="E283" s="226" t="s">
        <v>75</v>
      </c>
      <c r="F283" s="227" t="s">
        <v>309</v>
      </c>
      <c r="G283" s="225"/>
      <c r="H283" s="228">
        <v>1181.662</v>
      </c>
      <c r="I283" s="229"/>
      <c r="J283" s="225"/>
      <c r="K283" s="225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170</v>
      </c>
      <c r="AU283" s="234" t="s">
        <v>87</v>
      </c>
      <c r="AV283" s="13" t="s">
        <v>87</v>
      </c>
      <c r="AW283" s="13" t="s">
        <v>38</v>
      </c>
      <c r="AX283" s="13" t="s">
        <v>85</v>
      </c>
      <c r="AY283" s="234" t="s">
        <v>139</v>
      </c>
    </row>
    <row r="284" s="2" customFormat="1" ht="24.15" customHeight="1">
      <c r="A284" s="40"/>
      <c r="B284" s="41"/>
      <c r="C284" s="206" t="s">
        <v>310</v>
      </c>
      <c r="D284" s="206" t="s">
        <v>141</v>
      </c>
      <c r="E284" s="207" t="s">
        <v>294</v>
      </c>
      <c r="F284" s="208" t="s">
        <v>295</v>
      </c>
      <c r="G284" s="209" t="s">
        <v>167</v>
      </c>
      <c r="H284" s="210">
        <v>590.83100000000002</v>
      </c>
      <c r="I284" s="211"/>
      <c r="J284" s="212">
        <f>ROUND(I284*H284,2)</f>
        <v>0</v>
      </c>
      <c r="K284" s="208" t="s">
        <v>145</v>
      </c>
      <c r="L284" s="46"/>
      <c r="M284" s="213" t="s">
        <v>75</v>
      </c>
      <c r="N284" s="214" t="s">
        <v>47</v>
      </c>
      <c r="O284" s="86"/>
      <c r="P284" s="215">
        <f>O284*H284</f>
        <v>0</v>
      </c>
      <c r="Q284" s="215">
        <v>0</v>
      </c>
      <c r="R284" s="215">
        <f>Q284*H284</f>
        <v>0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146</v>
      </c>
      <c r="AT284" s="217" t="s">
        <v>141</v>
      </c>
      <c r="AU284" s="217" t="s">
        <v>87</v>
      </c>
      <c r="AY284" s="19" t="s">
        <v>139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85</v>
      </c>
      <c r="BK284" s="218">
        <f>ROUND(I284*H284,2)</f>
        <v>0</v>
      </c>
      <c r="BL284" s="19" t="s">
        <v>146</v>
      </c>
      <c r="BM284" s="217" t="s">
        <v>311</v>
      </c>
    </row>
    <row r="285" s="2" customFormat="1">
      <c r="A285" s="40"/>
      <c r="B285" s="41"/>
      <c r="C285" s="42"/>
      <c r="D285" s="219" t="s">
        <v>148</v>
      </c>
      <c r="E285" s="42"/>
      <c r="F285" s="220" t="s">
        <v>297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148</v>
      </c>
      <c r="AU285" s="19" t="s">
        <v>87</v>
      </c>
    </row>
    <row r="286" s="2" customFormat="1" ht="37.8" customHeight="1">
      <c r="A286" s="40"/>
      <c r="B286" s="41"/>
      <c r="C286" s="206" t="s">
        <v>312</v>
      </c>
      <c r="D286" s="206" t="s">
        <v>141</v>
      </c>
      <c r="E286" s="207" t="s">
        <v>313</v>
      </c>
      <c r="F286" s="208" t="s">
        <v>314</v>
      </c>
      <c r="G286" s="209" t="s">
        <v>167</v>
      </c>
      <c r="H286" s="210">
        <v>568.56700000000001</v>
      </c>
      <c r="I286" s="211"/>
      <c r="J286" s="212">
        <f>ROUND(I286*H286,2)</f>
        <v>0</v>
      </c>
      <c r="K286" s="208" t="s">
        <v>145</v>
      </c>
      <c r="L286" s="46"/>
      <c r="M286" s="213" t="s">
        <v>75</v>
      </c>
      <c r="N286" s="214" t="s">
        <v>47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146</v>
      </c>
      <c r="AT286" s="217" t="s">
        <v>141</v>
      </c>
      <c r="AU286" s="217" t="s">
        <v>87</v>
      </c>
      <c r="AY286" s="19" t="s">
        <v>139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85</v>
      </c>
      <c r="BK286" s="218">
        <f>ROUND(I286*H286,2)</f>
        <v>0</v>
      </c>
      <c r="BL286" s="19" t="s">
        <v>146</v>
      </c>
      <c r="BM286" s="217" t="s">
        <v>315</v>
      </c>
    </row>
    <row r="287" s="2" customFormat="1">
      <c r="A287" s="40"/>
      <c r="B287" s="41"/>
      <c r="C287" s="42"/>
      <c r="D287" s="219" t="s">
        <v>148</v>
      </c>
      <c r="E287" s="42"/>
      <c r="F287" s="220" t="s">
        <v>316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148</v>
      </c>
      <c r="AU287" s="19" t="s">
        <v>87</v>
      </c>
    </row>
    <row r="288" s="13" customFormat="1">
      <c r="A288" s="13"/>
      <c r="B288" s="224"/>
      <c r="C288" s="225"/>
      <c r="D288" s="219" t="s">
        <v>170</v>
      </c>
      <c r="E288" s="226" t="s">
        <v>75</v>
      </c>
      <c r="F288" s="227" t="s">
        <v>317</v>
      </c>
      <c r="G288" s="225"/>
      <c r="H288" s="228">
        <v>521.46000000000004</v>
      </c>
      <c r="I288" s="229"/>
      <c r="J288" s="225"/>
      <c r="K288" s="225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170</v>
      </c>
      <c r="AU288" s="234" t="s">
        <v>87</v>
      </c>
      <c r="AV288" s="13" t="s">
        <v>87</v>
      </c>
      <c r="AW288" s="13" t="s">
        <v>38</v>
      </c>
      <c r="AX288" s="13" t="s">
        <v>77</v>
      </c>
      <c r="AY288" s="234" t="s">
        <v>139</v>
      </c>
    </row>
    <row r="289" s="13" customFormat="1">
      <c r="A289" s="13"/>
      <c r="B289" s="224"/>
      <c r="C289" s="225"/>
      <c r="D289" s="219" t="s">
        <v>170</v>
      </c>
      <c r="E289" s="226" t="s">
        <v>75</v>
      </c>
      <c r="F289" s="227" t="s">
        <v>318</v>
      </c>
      <c r="G289" s="225"/>
      <c r="H289" s="228">
        <v>4.6399999999999997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170</v>
      </c>
      <c r="AU289" s="234" t="s">
        <v>87</v>
      </c>
      <c r="AV289" s="13" t="s">
        <v>87</v>
      </c>
      <c r="AW289" s="13" t="s">
        <v>38</v>
      </c>
      <c r="AX289" s="13" t="s">
        <v>77</v>
      </c>
      <c r="AY289" s="234" t="s">
        <v>139</v>
      </c>
    </row>
    <row r="290" s="13" customFormat="1">
      <c r="A290" s="13"/>
      <c r="B290" s="224"/>
      <c r="C290" s="225"/>
      <c r="D290" s="219" t="s">
        <v>170</v>
      </c>
      <c r="E290" s="226" t="s">
        <v>75</v>
      </c>
      <c r="F290" s="227" t="s">
        <v>319</v>
      </c>
      <c r="G290" s="225"/>
      <c r="H290" s="228">
        <v>15.196999999999999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170</v>
      </c>
      <c r="AU290" s="234" t="s">
        <v>87</v>
      </c>
      <c r="AV290" s="13" t="s">
        <v>87</v>
      </c>
      <c r="AW290" s="13" t="s">
        <v>38</v>
      </c>
      <c r="AX290" s="13" t="s">
        <v>77</v>
      </c>
      <c r="AY290" s="234" t="s">
        <v>139</v>
      </c>
    </row>
    <row r="291" s="13" customFormat="1">
      <c r="A291" s="13"/>
      <c r="B291" s="224"/>
      <c r="C291" s="225"/>
      <c r="D291" s="219" t="s">
        <v>170</v>
      </c>
      <c r="E291" s="226" t="s">
        <v>75</v>
      </c>
      <c r="F291" s="227" t="s">
        <v>320</v>
      </c>
      <c r="G291" s="225"/>
      <c r="H291" s="228">
        <v>48.213999999999999</v>
      </c>
      <c r="I291" s="229"/>
      <c r="J291" s="225"/>
      <c r="K291" s="225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170</v>
      </c>
      <c r="AU291" s="234" t="s">
        <v>87</v>
      </c>
      <c r="AV291" s="13" t="s">
        <v>87</v>
      </c>
      <c r="AW291" s="13" t="s">
        <v>38</v>
      </c>
      <c r="AX291" s="13" t="s">
        <v>77</v>
      </c>
      <c r="AY291" s="234" t="s">
        <v>139</v>
      </c>
    </row>
    <row r="292" s="13" customFormat="1">
      <c r="A292" s="13"/>
      <c r="B292" s="224"/>
      <c r="C292" s="225"/>
      <c r="D292" s="219" t="s">
        <v>170</v>
      </c>
      <c r="E292" s="226" t="s">
        <v>75</v>
      </c>
      <c r="F292" s="227" t="s">
        <v>321</v>
      </c>
      <c r="G292" s="225"/>
      <c r="H292" s="228">
        <v>19.760000000000002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170</v>
      </c>
      <c r="AU292" s="234" t="s">
        <v>87</v>
      </c>
      <c r="AV292" s="13" t="s">
        <v>87</v>
      </c>
      <c r="AW292" s="13" t="s">
        <v>38</v>
      </c>
      <c r="AX292" s="13" t="s">
        <v>77</v>
      </c>
      <c r="AY292" s="234" t="s">
        <v>139</v>
      </c>
    </row>
    <row r="293" s="13" customFormat="1">
      <c r="A293" s="13"/>
      <c r="B293" s="224"/>
      <c r="C293" s="225"/>
      <c r="D293" s="219" t="s">
        <v>170</v>
      </c>
      <c r="E293" s="226" t="s">
        <v>75</v>
      </c>
      <c r="F293" s="227" t="s">
        <v>322</v>
      </c>
      <c r="G293" s="225"/>
      <c r="H293" s="228">
        <v>4.2859999999999996</v>
      </c>
      <c r="I293" s="229"/>
      <c r="J293" s="225"/>
      <c r="K293" s="225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170</v>
      </c>
      <c r="AU293" s="234" t="s">
        <v>87</v>
      </c>
      <c r="AV293" s="13" t="s">
        <v>87</v>
      </c>
      <c r="AW293" s="13" t="s">
        <v>38</v>
      </c>
      <c r="AX293" s="13" t="s">
        <v>77</v>
      </c>
      <c r="AY293" s="234" t="s">
        <v>139</v>
      </c>
    </row>
    <row r="294" s="13" customFormat="1">
      <c r="A294" s="13"/>
      <c r="B294" s="224"/>
      <c r="C294" s="225"/>
      <c r="D294" s="219" t="s">
        <v>170</v>
      </c>
      <c r="E294" s="226" t="s">
        <v>75</v>
      </c>
      <c r="F294" s="227" t="s">
        <v>323</v>
      </c>
      <c r="G294" s="225"/>
      <c r="H294" s="228">
        <v>2</v>
      </c>
      <c r="I294" s="229"/>
      <c r="J294" s="225"/>
      <c r="K294" s="225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170</v>
      </c>
      <c r="AU294" s="234" t="s">
        <v>87</v>
      </c>
      <c r="AV294" s="13" t="s">
        <v>87</v>
      </c>
      <c r="AW294" s="13" t="s">
        <v>38</v>
      </c>
      <c r="AX294" s="13" t="s">
        <v>77</v>
      </c>
      <c r="AY294" s="234" t="s">
        <v>139</v>
      </c>
    </row>
    <row r="295" s="13" customFormat="1">
      <c r="A295" s="13"/>
      <c r="B295" s="224"/>
      <c r="C295" s="225"/>
      <c r="D295" s="219" t="s">
        <v>170</v>
      </c>
      <c r="E295" s="226" t="s">
        <v>75</v>
      </c>
      <c r="F295" s="227" t="s">
        <v>324</v>
      </c>
      <c r="G295" s="225"/>
      <c r="H295" s="228">
        <v>-46.990000000000002</v>
      </c>
      <c r="I295" s="229"/>
      <c r="J295" s="225"/>
      <c r="K295" s="225"/>
      <c r="L295" s="230"/>
      <c r="M295" s="231"/>
      <c r="N295" s="232"/>
      <c r="O295" s="232"/>
      <c r="P295" s="232"/>
      <c r="Q295" s="232"/>
      <c r="R295" s="232"/>
      <c r="S295" s="232"/>
      <c r="T295" s="23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4" t="s">
        <v>170</v>
      </c>
      <c r="AU295" s="234" t="s">
        <v>87</v>
      </c>
      <c r="AV295" s="13" t="s">
        <v>87</v>
      </c>
      <c r="AW295" s="13" t="s">
        <v>38</v>
      </c>
      <c r="AX295" s="13" t="s">
        <v>77</v>
      </c>
      <c r="AY295" s="234" t="s">
        <v>139</v>
      </c>
    </row>
    <row r="296" s="16" customFormat="1">
      <c r="A296" s="16"/>
      <c r="B296" s="256"/>
      <c r="C296" s="257"/>
      <c r="D296" s="219" t="s">
        <v>170</v>
      </c>
      <c r="E296" s="258" t="s">
        <v>75</v>
      </c>
      <c r="F296" s="259" t="s">
        <v>236</v>
      </c>
      <c r="G296" s="257"/>
      <c r="H296" s="260">
        <v>568.56700000000001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6"/>
      <c r="V296" s="16"/>
      <c r="W296" s="16"/>
      <c r="X296" s="16"/>
      <c r="Y296" s="16"/>
      <c r="Z296" s="16"/>
      <c r="AA296" s="16"/>
      <c r="AB296" s="16"/>
      <c r="AC296" s="16"/>
      <c r="AD296" s="16"/>
      <c r="AE296" s="16"/>
      <c r="AT296" s="266" t="s">
        <v>170</v>
      </c>
      <c r="AU296" s="266" t="s">
        <v>87</v>
      </c>
      <c r="AV296" s="16" t="s">
        <v>146</v>
      </c>
      <c r="AW296" s="16" t="s">
        <v>38</v>
      </c>
      <c r="AX296" s="16" t="s">
        <v>85</v>
      </c>
      <c r="AY296" s="266" t="s">
        <v>139</v>
      </c>
    </row>
    <row r="297" s="2" customFormat="1" ht="14.4" customHeight="1">
      <c r="A297" s="40"/>
      <c r="B297" s="41"/>
      <c r="C297" s="267" t="s">
        <v>325</v>
      </c>
      <c r="D297" s="267" t="s">
        <v>305</v>
      </c>
      <c r="E297" s="268" t="s">
        <v>326</v>
      </c>
      <c r="F297" s="269" t="s">
        <v>327</v>
      </c>
      <c r="G297" s="270" t="s">
        <v>283</v>
      </c>
      <c r="H297" s="271">
        <v>1137.134</v>
      </c>
      <c r="I297" s="272"/>
      <c r="J297" s="273">
        <f>ROUND(I297*H297,2)</f>
        <v>0</v>
      </c>
      <c r="K297" s="269" t="s">
        <v>145</v>
      </c>
      <c r="L297" s="274"/>
      <c r="M297" s="275" t="s">
        <v>75</v>
      </c>
      <c r="N297" s="276" t="s">
        <v>47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180</v>
      </c>
      <c r="AT297" s="217" t="s">
        <v>305</v>
      </c>
      <c r="AU297" s="217" t="s">
        <v>87</v>
      </c>
      <c r="AY297" s="19" t="s">
        <v>139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85</v>
      </c>
      <c r="BK297" s="218">
        <f>ROUND(I297*H297,2)</f>
        <v>0</v>
      </c>
      <c r="BL297" s="19" t="s">
        <v>146</v>
      </c>
      <c r="BM297" s="217" t="s">
        <v>328</v>
      </c>
    </row>
    <row r="298" s="13" customFormat="1">
      <c r="A298" s="13"/>
      <c r="B298" s="224"/>
      <c r="C298" s="225"/>
      <c r="D298" s="219" t="s">
        <v>170</v>
      </c>
      <c r="E298" s="226" t="s">
        <v>75</v>
      </c>
      <c r="F298" s="227" t="s">
        <v>329</v>
      </c>
      <c r="G298" s="225"/>
      <c r="H298" s="228">
        <v>1137.134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170</v>
      </c>
      <c r="AU298" s="234" t="s">
        <v>87</v>
      </c>
      <c r="AV298" s="13" t="s">
        <v>87</v>
      </c>
      <c r="AW298" s="13" t="s">
        <v>38</v>
      </c>
      <c r="AX298" s="13" t="s">
        <v>85</v>
      </c>
      <c r="AY298" s="234" t="s">
        <v>139</v>
      </c>
    </row>
    <row r="299" s="2" customFormat="1" ht="14.4" customHeight="1">
      <c r="A299" s="40"/>
      <c r="B299" s="41"/>
      <c r="C299" s="206" t="s">
        <v>330</v>
      </c>
      <c r="D299" s="206" t="s">
        <v>141</v>
      </c>
      <c r="E299" s="207" t="s">
        <v>331</v>
      </c>
      <c r="F299" s="208" t="s">
        <v>332</v>
      </c>
      <c r="G299" s="209" t="s">
        <v>144</v>
      </c>
      <c r="H299" s="210">
        <v>138</v>
      </c>
      <c r="I299" s="211"/>
      <c r="J299" s="212">
        <f>ROUND(I299*H299,2)</f>
        <v>0</v>
      </c>
      <c r="K299" s="208" t="s">
        <v>75</v>
      </c>
      <c r="L299" s="46"/>
      <c r="M299" s="213" t="s">
        <v>75</v>
      </c>
      <c r="N299" s="214" t="s">
        <v>47</v>
      </c>
      <c r="O299" s="86"/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146</v>
      </c>
      <c r="AT299" s="217" t="s">
        <v>141</v>
      </c>
      <c r="AU299" s="217" t="s">
        <v>87</v>
      </c>
      <c r="AY299" s="19" t="s">
        <v>139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85</v>
      </c>
      <c r="BK299" s="218">
        <f>ROUND(I299*H299,2)</f>
        <v>0</v>
      </c>
      <c r="BL299" s="19" t="s">
        <v>146</v>
      </c>
      <c r="BM299" s="217" t="s">
        <v>333</v>
      </c>
    </row>
    <row r="300" s="12" customFormat="1" ht="22.8" customHeight="1">
      <c r="A300" s="12"/>
      <c r="B300" s="190"/>
      <c r="C300" s="191"/>
      <c r="D300" s="192" t="s">
        <v>76</v>
      </c>
      <c r="E300" s="204" t="s">
        <v>87</v>
      </c>
      <c r="F300" s="204" t="s">
        <v>334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SUM(P301:P312)</f>
        <v>0</v>
      </c>
      <c r="Q300" s="198"/>
      <c r="R300" s="199">
        <f>SUM(R301:R312)</f>
        <v>0.99202455</v>
      </c>
      <c r="S300" s="198"/>
      <c r="T300" s="200">
        <f>SUM(T301:T312)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85</v>
      </c>
      <c r="AT300" s="202" t="s">
        <v>76</v>
      </c>
      <c r="AU300" s="202" t="s">
        <v>85</v>
      </c>
      <c r="AY300" s="201" t="s">
        <v>139</v>
      </c>
      <c r="BK300" s="203">
        <f>SUM(BK301:BK312)</f>
        <v>0</v>
      </c>
    </row>
    <row r="301" s="2" customFormat="1" ht="14.4" customHeight="1">
      <c r="A301" s="40"/>
      <c r="B301" s="41"/>
      <c r="C301" s="206" t="s">
        <v>335</v>
      </c>
      <c r="D301" s="206" t="s">
        <v>141</v>
      </c>
      <c r="E301" s="207" t="s">
        <v>336</v>
      </c>
      <c r="F301" s="208" t="s">
        <v>337</v>
      </c>
      <c r="G301" s="209" t="s">
        <v>144</v>
      </c>
      <c r="H301" s="210">
        <v>1745.0999999999999</v>
      </c>
      <c r="I301" s="211"/>
      <c r="J301" s="212">
        <f>ROUND(I301*H301,2)</f>
        <v>0</v>
      </c>
      <c r="K301" s="208" t="s">
        <v>145</v>
      </c>
      <c r="L301" s="46"/>
      <c r="M301" s="213" t="s">
        <v>75</v>
      </c>
      <c r="N301" s="214" t="s">
        <v>47</v>
      </c>
      <c r="O301" s="86"/>
      <c r="P301" s="215">
        <f>O301*H301</f>
        <v>0</v>
      </c>
      <c r="Q301" s="215">
        <v>0.00048999999999999998</v>
      </c>
      <c r="R301" s="215">
        <f>Q301*H301</f>
        <v>0.85509899999999994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146</v>
      </c>
      <c r="AT301" s="217" t="s">
        <v>141</v>
      </c>
      <c r="AU301" s="217" t="s">
        <v>87</v>
      </c>
      <c r="AY301" s="19" t="s">
        <v>139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85</v>
      </c>
      <c r="BK301" s="218">
        <f>ROUND(I301*H301,2)</f>
        <v>0</v>
      </c>
      <c r="BL301" s="19" t="s">
        <v>146</v>
      </c>
      <c r="BM301" s="217" t="s">
        <v>338</v>
      </c>
    </row>
    <row r="302" s="2" customFormat="1">
      <c r="A302" s="40"/>
      <c r="B302" s="41"/>
      <c r="C302" s="42"/>
      <c r="D302" s="219" t="s">
        <v>148</v>
      </c>
      <c r="E302" s="42"/>
      <c r="F302" s="220" t="s">
        <v>339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148</v>
      </c>
      <c r="AU302" s="19" t="s">
        <v>87</v>
      </c>
    </row>
    <row r="303" s="13" customFormat="1">
      <c r="A303" s="13"/>
      <c r="B303" s="224"/>
      <c r="C303" s="225"/>
      <c r="D303" s="219" t="s">
        <v>170</v>
      </c>
      <c r="E303" s="226" t="s">
        <v>75</v>
      </c>
      <c r="F303" s="227" t="s">
        <v>340</v>
      </c>
      <c r="G303" s="225"/>
      <c r="H303" s="228">
        <v>1158.8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170</v>
      </c>
      <c r="AU303" s="234" t="s">
        <v>87</v>
      </c>
      <c r="AV303" s="13" t="s">
        <v>87</v>
      </c>
      <c r="AW303" s="13" t="s">
        <v>38</v>
      </c>
      <c r="AX303" s="13" t="s">
        <v>77</v>
      </c>
      <c r="AY303" s="234" t="s">
        <v>139</v>
      </c>
    </row>
    <row r="304" s="13" customFormat="1">
      <c r="A304" s="13"/>
      <c r="B304" s="224"/>
      <c r="C304" s="225"/>
      <c r="D304" s="219" t="s">
        <v>170</v>
      </c>
      <c r="E304" s="226" t="s">
        <v>75</v>
      </c>
      <c r="F304" s="227" t="s">
        <v>341</v>
      </c>
      <c r="G304" s="225"/>
      <c r="H304" s="228">
        <v>337.69999999999999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170</v>
      </c>
      <c r="AU304" s="234" t="s">
        <v>87</v>
      </c>
      <c r="AV304" s="13" t="s">
        <v>87</v>
      </c>
      <c r="AW304" s="13" t="s">
        <v>38</v>
      </c>
      <c r="AX304" s="13" t="s">
        <v>77</v>
      </c>
      <c r="AY304" s="234" t="s">
        <v>139</v>
      </c>
    </row>
    <row r="305" s="13" customFormat="1">
      <c r="A305" s="13"/>
      <c r="B305" s="224"/>
      <c r="C305" s="225"/>
      <c r="D305" s="219" t="s">
        <v>170</v>
      </c>
      <c r="E305" s="226" t="s">
        <v>75</v>
      </c>
      <c r="F305" s="227" t="s">
        <v>342</v>
      </c>
      <c r="G305" s="225"/>
      <c r="H305" s="228">
        <v>158.59999999999999</v>
      </c>
      <c r="I305" s="229"/>
      <c r="J305" s="225"/>
      <c r="K305" s="225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170</v>
      </c>
      <c r="AU305" s="234" t="s">
        <v>87</v>
      </c>
      <c r="AV305" s="13" t="s">
        <v>87</v>
      </c>
      <c r="AW305" s="13" t="s">
        <v>38</v>
      </c>
      <c r="AX305" s="13" t="s">
        <v>77</v>
      </c>
      <c r="AY305" s="234" t="s">
        <v>139</v>
      </c>
    </row>
    <row r="306" s="13" customFormat="1">
      <c r="A306" s="13"/>
      <c r="B306" s="224"/>
      <c r="C306" s="225"/>
      <c r="D306" s="219" t="s">
        <v>170</v>
      </c>
      <c r="E306" s="226" t="s">
        <v>75</v>
      </c>
      <c r="F306" s="227" t="s">
        <v>343</v>
      </c>
      <c r="G306" s="225"/>
      <c r="H306" s="228">
        <v>65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170</v>
      </c>
      <c r="AU306" s="234" t="s">
        <v>87</v>
      </c>
      <c r="AV306" s="13" t="s">
        <v>87</v>
      </c>
      <c r="AW306" s="13" t="s">
        <v>38</v>
      </c>
      <c r="AX306" s="13" t="s">
        <v>77</v>
      </c>
      <c r="AY306" s="234" t="s">
        <v>139</v>
      </c>
    </row>
    <row r="307" s="13" customFormat="1">
      <c r="A307" s="13"/>
      <c r="B307" s="224"/>
      <c r="C307" s="225"/>
      <c r="D307" s="219" t="s">
        <v>170</v>
      </c>
      <c r="E307" s="226" t="s">
        <v>75</v>
      </c>
      <c r="F307" s="227" t="s">
        <v>344</v>
      </c>
      <c r="G307" s="225"/>
      <c r="H307" s="228">
        <v>10.5</v>
      </c>
      <c r="I307" s="229"/>
      <c r="J307" s="225"/>
      <c r="K307" s="225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170</v>
      </c>
      <c r="AU307" s="234" t="s">
        <v>87</v>
      </c>
      <c r="AV307" s="13" t="s">
        <v>87</v>
      </c>
      <c r="AW307" s="13" t="s">
        <v>38</v>
      </c>
      <c r="AX307" s="13" t="s">
        <v>77</v>
      </c>
      <c r="AY307" s="234" t="s">
        <v>139</v>
      </c>
    </row>
    <row r="308" s="13" customFormat="1">
      <c r="A308" s="13"/>
      <c r="B308" s="224"/>
      <c r="C308" s="225"/>
      <c r="D308" s="219" t="s">
        <v>170</v>
      </c>
      <c r="E308" s="226" t="s">
        <v>75</v>
      </c>
      <c r="F308" s="227" t="s">
        <v>345</v>
      </c>
      <c r="G308" s="225"/>
      <c r="H308" s="228">
        <v>14.5</v>
      </c>
      <c r="I308" s="229"/>
      <c r="J308" s="225"/>
      <c r="K308" s="225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170</v>
      </c>
      <c r="AU308" s="234" t="s">
        <v>87</v>
      </c>
      <c r="AV308" s="13" t="s">
        <v>87</v>
      </c>
      <c r="AW308" s="13" t="s">
        <v>38</v>
      </c>
      <c r="AX308" s="13" t="s">
        <v>77</v>
      </c>
      <c r="AY308" s="234" t="s">
        <v>139</v>
      </c>
    </row>
    <row r="309" s="16" customFormat="1">
      <c r="A309" s="16"/>
      <c r="B309" s="256"/>
      <c r="C309" s="257"/>
      <c r="D309" s="219" t="s">
        <v>170</v>
      </c>
      <c r="E309" s="258" t="s">
        <v>75</v>
      </c>
      <c r="F309" s="259" t="s">
        <v>236</v>
      </c>
      <c r="G309" s="257"/>
      <c r="H309" s="260">
        <v>1745.0999999999999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66" t="s">
        <v>170</v>
      </c>
      <c r="AU309" s="266" t="s">
        <v>87</v>
      </c>
      <c r="AV309" s="16" t="s">
        <v>146</v>
      </c>
      <c r="AW309" s="16" t="s">
        <v>38</v>
      </c>
      <c r="AX309" s="16" t="s">
        <v>85</v>
      </c>
      <c r="AY309" s="266" t="s">
        <v>139</v>
      </c>
    </row>
    <row r="310" s="2" customFormat="1" ht="49.05" customHeight="1">
      <c r="A310" s="40"/>
      <c r="B310" s="41"/>
      <c r="C310" s="206" t="s">
        <v>346</v>
      </c>
      <c r="D310" s="206" t="s">
        <v>141</v>
      </c>
      <c r="E310" s="207" t="s">
        <v>347</v>
      </c>
      <c r="F310" s="208" t="s">
        <v>348</v>
      </c>
      <c r="G310" s="209" t="s">
        <v>167</v>
      </c>
      <c r="H310" s="210">
        <v>0.044999999999999998</v>
      </c>
      <c r="I310" s="211"/>
      <c r="J310" s="212">
        <f>ROUND(I310*H310,2)</f>
        <v>0</v>
      </c>
      <c r="K310" s="208" t="s">
        <v>145</v>
      </c>
      <c r="L310" s="46"/>
      <c r="M310" s="213" t="s">
        <v>75</v>
      </c>
      <c r="N310" s="214" t="s">
        <v>47</v>
      </c>
      <c r="O310" s="86"/>
      <c r="P310" s="215">
        <f>O310*H310</f>
        <v>0</v>
      </c>
      <c r="Q310" s="215">
        <v>3.0427900000000001</v>
      </c>
      <c r="R310" s="215">
        <f>Q310*H310</f>
        <v>0.13692555000000001</v>
      </c>
      <c r="S310" s="215">
        <v>0</v>
      </c>
      <c r="T310" s="216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17" t="s">
        <v>146</v>
      </c>
      <c r="AT310" s="217" t="s">
        <v>141</v>
      </c>
      <c r="AU310" s="217" t="s">
        <v>87</v>
      </c>
      <c r="AY310" s="19" t="s">
        <v>139</v>
      </c>
      <c r="BE310" s="218">
        <f>IF(N310="základní",J310,0)</f>
        <v>0</v>
      </c>
      <c r="BF310" s="218">
        <f>IF(N310="snížená",J310,0)</f>
        <v>0</v>
      </c>
      <c r="BG310" s="218">
        <f>IF(N310="zákl. přenesená",J310,0)</f>
        <v>0</v>
      </c>
      <c r="BH310" s="218">
        <f>IF(N310="sníž. přenesená",J310,0)</f>
        <v>0</v>
      </c>
      <c r="BI310" s="218">
        <f>IF(N310="nulová",J310,0)</f>
        <v>0</v>
      </c>
      <c r="BJ310" s="19" t="s">
        <v>85</v>
      </c>
      <c r="BK310" s="218">
        <f>ROUND(I310*H310,2)</f>
        <v>0</v>
      </c>
      <c r="BL310" s="19" t="s">
        <v>146</v>
      </c>
      <c r="BM310" s="217" t="s">
        <v>349</v>
      </c>
    </row>
    <row r="311" s="2" customFormat="1">
      <c r="A311" s="40"/>
      <c r="B311" s="41"/>
      <c r="C311" s="42"/>
      <c r="D311" s="219" t="s">
        <v>148</v>
      </c>
      <c r="E311" s="42"/>
      <c r="F311" s="220" t="s">
        <v>350</v>
      </c>
      <c r="G311" s="42"/>
      <c r="H311" s="42"/>
      <c r="I311" s="221"/>
      <c r="J311" s="42"/>
      <c r="K311" s="42"/>
      <c r="L311" s="46"/>
      <c r="M311" s="222"/>
      <c r="N311" s="223"/>
      <c r="O311" s="86"/>
      <c r="P311" s="86"/>
      <c r="Q311" s="86"/>
      <c r="R311" s="86"/>
      <c r="S311" s="86"/>
      <c r="T311" s="87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148</v>
      </c>
      <c r="AU311" s="19" t="s">
        <v>87</v>
      </c>
    </row>
    <row r="312" s="13" customFormat="1">
      <c r="A312" s="13"/>
      <c r="B312" s="224"/>
      <c r="C312" s="225"/>
      <c r="D312" s="219" t="s">
        <v>170</v>
      </c>
      <c r="E312" s="226" t="s">
        <v>75</v>
      </c>
      <c r="F312" s="227" t="s">
        <v>351</v>
      </c>
      <c r="G312" s="225"/>
      <c r="H312" s="228">
        <v>0.044999999999999998</v>
      </c>
      <c r="I312" s="229"/>
      <c r="J312" s="225"/>
      <c r="K312" s="225"/>
      <c r="L312" s="230"/>
      <c r="M312" s="231"/>
      <c r="N312" s="232"/>
      <c r="O312" s="232"/>
      <c r="P312" s="232"/>
      <c r="Q312" s="232"/>
      <c r="R312" s="232"/>
      <c r="S312" s="232"/>
      <c r="T312" s="23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4" t="s">
        <v>170</v>
      </c>
      <c r="AU312" s="234" t="s">
        <v>87</v>
      </c>
      <c r="AV312" s="13" t="s">
        <v>87</v>
      </c>
      <c r="AW312" s="13" t="s">
        <v>38</v>
      </c>
      <c r="AX312" s="13" t="s">
        <v>85</v>
      </c>
      <c r="AY312" s="234" t="s">
        <v>139</v>
      </c>
    </row>
    <row r="313" s="12" customFormat="1" ht="22.8" customHeight="1">
      <c r="A313" s="12"/>
      <c r="B313" s="190"/>
      <c r="C313" s="191"/>
      <c r="D313" s="192" t="s">
        <v>76</v>
      </c>
      <c r="E313" s="204" t="s">
        <v>153</v>
      </c>
      <c r="F313" s="204" t="s">
        <v>352</v>
      </c>
      <c r="G313" s="191"/>
      <c r="H313" s="191"/>
      <c r="I313" s="194"/>
      <c r="J313" s="205">
        <f>BK313</f>
        <v>0</v>
      </c>
      <c r="K313" s="191"/>
      <c r="L313" s="196"/>
      <c r="M313" s="197"/>
      <c r="N313" s="198"/>
      <c r="O313" s="198"/>
      <c r="P313" s="199">
        <f>SUM(P314:P322)</f>
        <v>0</v>
      </c>
      <c r="Q313" s="198"/>
      <c r="R313" s="199">
        <f>SUM(R314:R322)</f>
        <v>13.027361000000001</v>
      </c>
      <c r="S313" s="198"/>
      <c r="T313" s="200">
        <f>SUM(T314:T322)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01" t="s">
        <v>85</v>
      </c>
      <c r="AT313" s="202" t="s">
        <v>76</v>
      </c>
      <c r="AU313" s="202" t="s">
        <v>85</v>
      </c>
      <c r="AY313" s="201" t="s">
        <v>139</v>
      </c>
      <c r="BK313" s="203">
        <f>SUM(BK314:BK322)</f>
        <v>0</v>
      </c>
    </row>
    <row r="314" s="2" customFormat="1" ht="14.4" customHeight="1">
      <c r="A314" s="40"/>
      <c r="B314" s="41"/>
      <c r="C314" s="206" t="s">
        <v>353</v>
      </c>
      <c r="D314" s="206" t="s">
        <v>141</v>
      </c>
      <c r="E314" s="207" t="s">
        <v>354</v>
      </c>
      <c r="F314" s="208" t="s">
        <v>355</v>
      </c>
      <c r="G314" s="209" t="s">
        <v>356</v>
      </c>
      <c r="H314" s="210">
        <v>1</v>
      </c>
      <c r="I314" s="211"/>
      <c r="J314" s="212">
        <f>ROUND(I314*H314,2)</f>
        <v>0</v>
      </c>
      <c r="K314" s="208" t="s">
        <v>75</v>
      </c>
      <c r="L314" s="46"/>
      <c r="M314" s="213" t="s">
        <v>75</v>
      </c>
      <c r="N314" s="214" t="s">
        <v>47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146</v>
      </c>
      <c r="AT314" s="217" t="s">
        <v>141</v>
      </c>
      <c r="AU314" s="217" t="s">
        <v>87</v>
      </c>
      <c r="AY314" s="19" t="s">
        <v>139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85</v>
      </c>
      <c r="BK314" s="218">
        <f>ROUND(I314*H314,2)</f>
        <v>0</v>
      </c>
      <c r="BL314" s="19" t="s">
        <v>146</v>
      </c>
      <c r="BM314" s="217" t="s">
        <v>357</v>
      </c>
    </row>
    <row r="315" s="2" customFormat="1" ht="14.4" customHeight="1">
      <c r="A315" s="40"/>
      <c r="B315" s="41"/>
      <c r="C315" s="267" t="s">
        <v>358</v>
      </c>
      <c r="D315" s="267" t="s">
        <v>305</v>
      </c>
      <c r="E315" s="268" t="s">
        <v>359</v>
      </c>
      <c r="F315" s="269" t="s">
        <v>360</v>
      </c>
      <c r="G315" s="270" t="s">
        <v>356</v>
      </c>
      <c r="H315" s="271">
        <v>1</v>
      </c>
      <c r="I315" s="272"/>
      <c r="J315" s="273">
        <f>ROUND(I315*H315,2)</f>
        <v>0</v>
      </c>
      <c r="K315" s="269" t="s">
        <v>75</v>
      </c>
      <c r="L315" s="274"/>
      <c r="M315" s="275" t="s">
        <v>75</v>
      </c>
      <c r="N315" s="276" t="s">
        <v>47</v>
      </c>
      <c r="O315" s="86"/>
      <c r="P315" s="215">
        <f>O315*H315</f>
        <v>0</v>
      </c>
      <c r="Q315" s="215">
        <v>13</v>
      </c>
      <c r="R315" s="215">
        <f>Q315*H315</f>
        <v>13</v>
      </c>
      <c r="S315" s="215">
        <v>0</v>
      </c>
      <c r="T315" s="216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7" t="s">
        <v>180</v>
      </c>
      <c r="AT315" s="217" t="s">
        <v>305</v>
      </c>
      <c r="AU315" s="217" t="s">
        <v>87</v>
      </c>
      <c r="AY315" s="19" t="s">
        <v>139</v>
      </c>
      <c r="BE315" s="218">
        <f>IF(N315="základní",J315,0)</f>
        <v>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9" t="s">
        <v>85</v>
      </c>
      <c r="BK315" s="218">
        <f>ROUND(I315*H315,2)</f>
        <v>0</v>
      </c>
      <c r="BL315" s="19" t="s">
        <v>146</v>
      </c>
      <c r="BM315" s="217" t="s">
        <v>361</v>
      </c>
    </row>
    <row r="316" s="2" customFormat="1">
      <c r="A316" s="40"/>
      <c r="B316" s="41"/>
      <c r="C316" s="42"/>
      <c r="D316" s="219" t="s">
        <v>362</v>
      </c>
      <c r="E316" s="42"/>
      <c r="F316" s="220" t="s">
        <v>363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362</v>
      </c>
      <c r="AU316" s="19" t="s">
        <v>87</v>
      </c>
    </row>
    <row r="317" s="2" customFormat="1" ht="14.4" customHeight="1">
      <c r="A317" s="40"/>
      <c r="B317" s="41"/>
      <c r="C317" s="206" t="s">
        <v>364</v>
      </c>
      <c r="D317" s="206" t="s">
        <v>141</v>
      </c>
      <c r="E317" s="207" t="s">
        <v>365</v>
      </c>
      <c r="F317" s="208" t="s">
        <v>366</v>
      </c>
      <c r="G317" s="209" t="s">
        <v>167</v>
      </c>
      <c r="H317" s="210">
        <v>0.01</v>
      </c>
      <c r="I317" s="211"/>
      <c r="J317" s="212">
        <f>ROUND(I317*H317,2)</f>
        <v>0</v>
      </c>
      <c r="K317" s="208" t="s">
        <v>145</v>
      </c>
      <c r="L317" s="46"/>
      <c r="M317" s="213" t="s">
        <v>75</v>
      </c>
      <c r="N317" s="214" t="s">
        <v>47</v>
      </c>
      <c r="O317" s="86"/>
      <c r="P317" s="215">
        <f>O317*H317</f>
        <v>0</v>
      </c>
      <c r="Q317" s="215">
        <v>2.5960999999999999</v>
      </c>
      <c r="R317" s="215">
        <f>Q317*H317</f>
        <v>0.025960999999999998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146</v>
      </c>
      <c r="AT317" s="217" t="s">
        <v>141</v>
      </c>
      <c r="AU317" s="217" t="s">
        <v>87</v>
      </c>
      <c r="AY317" s="19" t="s">
        <v>139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85</v>
      </c>
      <c r="BK317" s="218">
        <f>ROUND(I317*H317,2)</f>
        <v>0</v>
      </c>
      <c r="BL317" s="19" t="s">
        <v>146</v>
      </c>
      <c r="BM317" s="217" t="s">
        <v>367</v>
      </c>
    </row>
    <row r="318" s="2" customFormat="1">
      <c r="A318" s="40"/>
      <c r="B318" s="41"/>
      <c r="C318" s="42"/>
      <c r="D318" s="219" t="s">
        <v>148</v>
      </c>
      <c r="E318" s="42"/>
      <c r="F318" s="220" t="s">
        <v>368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148</v>
      </c>
      <c r="AU318" s="19" t="s">
        <v>87</v>
      </c>
    </row>
    <row r="319" s="2" customFormat="1">
      <c r="A319" s="40"/>
      <c r="B319" s="41"/>
      <c r="C319" s="42"/>
      <c r="D319" s="219" t="s">
        <v>362</v>
      </c>
      <c r="E319" s="42"/>
      <c r="F319" s="220" t="s">
        <v>369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362</v>
      </c>
      <c r="AU319" s="19" t="s">
        <v>87</v>
      </c>
    </row>
    <row r="320" s="13" customFormat="1">
      <c r="A320" s="13"/>
      <c r="B320" s="224"/>
      <c r="C320" s="225"/>
      <c r="D320" s="219" t="s">
        <v>170</v>
      </c>
      <c r="E320" s="226" t="s">
        <v>75</v>
      </c>
      <c r="F320" s="227" t="s">
        <v>370</v>
      </c>
      <c r="G320" s="225"/>
      <c r="H320" s="228">
        <v>0.01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170</v>
      </c>
      <c r="AU320" s="234" t="s">
        <v>87</v>
      </c>
      <c r="AV320" s="13" t="s">
        <v>87</v>
      </c>
      <c r="AW320" s="13" t="s">
        <v>38</v>
      </c>
      <c r="AX320" s="13" t="s">
        <v>85</v>
      </c>
      <c r="AY320" s="234" t="s">
        <v>139</v>
      </c>
    </row>
    <row r="321" s="2" customFormat="1" ht="24.15" customHeight="1">
      <c r="A321" s="40"/>
      <c r="B321" s="41"/>
      <c r="C321" s="267" t="s">
        <v>371</v>
      </c>
      <c r="D321" s="267" t="s">
        <v>305</v>
      </c>
      <c r="E321" s="268" t="s">
        <v>372</v>
      </c>
      <c r="F321" s="269" t="s">
        <v>373</v>
      </c>
      <c r="G321" s="270" t="s">
        <v>144</v>
      </c>
      <c r="H321" s="271">
        <v>7</v>
      </c>
      <c r="I321" s="272"/>
      <c r="J321" s="273">
        <f>ROUND(I321*H321,2)</f>
        <v>0</v>
      </c>
      <c r="K321" s="269" t="s">
        <v>75</v>
      </c>
      <c r="L321" s="274"/>
      <c r="M321" s="275" t="s">
        <v>75</v>
      </c>
      <c r="N321" s="276" t="s">
        <v>47</v>
      </c>
      <c r="O321" s="86"/>
      <c r="P321" s="215">
        <f>O321*H321</f>
        <v>0</v>
      </c>
      <c r="Q321" s="215">
        <v>0.00020000000000000001</v>
      </c>
      <c r="R321" s="215">
        <f>Q321*H321</f>
        <v>0.0014</v>
      </c>
      <c r="S321" s="215">
        <v>0</v>
      </c>
      <c r="T321" s="216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7" t="s">
        <v>180</v>
      </c>
      <c r="AT321" s="217" t="s">
        <v>305</v>
      </c>
      <c r="AU321" s="217" t="s">
        <v>87</v>
      </c>
      <c r="AY321" s="19" t="s">
        <v>139</v>
      </c>
      <c r="BE321" s="218">
        <f>IF(N321="základní",J321,0)</f>
        <v>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9" t="s">
        <v>85</v>
      </c>
      <c r="BK321" s="218">
        <f>ROUND(I321*H321,2)</f>
        <v>0</v>
      </c>
      <c r="BL321" s="19" t="s">
        <v>146</v>
      </c>
      <c r="BM321" s="217" t="s">
        <v>374</v>
      </c>
    </row>
    <row r="322" s="2" customFormat="1">
      <c r="A322" s="40"/>
      <c r="B322" s="41"/>
      <c r="C322" s="42"/>
      <c r="D322" s="219" t="s">
        <v>362</v>
      </c>
      <c r="E322" s="42"/>
      <c r="F322" s="220" t="s">
        <v>375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362</v>
      </c>
      <c r="AU322" s="19" t="s">
        <v>87</v>
      </c>
    </row>
    <row r="323" s="12" customFormat="1" ht="22.8" customHeight="1">
      <c r="A323" s="12"/>
      <c r="B323" s="190"/>
      <c r="C323" s="191"/>
      <c r="D323" s="192" t="s">
        <v>76</v>
      </c>
      <c r="E323" s="204" t="s">
        <v>146</v>
      </c>
      <c r="F323" s="204" t="s">
        <v>376</v>
      </c>
      <c r="G323" s="191"/>
      <c r="H323" s="191"/>
      <c r="I323" s="194"/>
      <c r="J323" s="205">
        <f>BK323</f>
        <v>0</v>
      </c>
      <c r="K323" s="191"/>
      <c r="L323" s="196"/>
      <c r="M323" s="197"/>
      <c r="N323" s="198"/>
      <c r="O323" s="198"/>
      <c r="P323" s="199">
        <f>SUM(P324:P371)</f>
        <v>0</v>
      </c>
      <c r="Q323" s="198"/>
      <c r="R323" s="199">
        <f>SUM(R324:R371)</f>
        <v>0.40290963000000002</v>
      </c>
      <c r="S323" s="198"/>
      <c r="T323" s="200">
        <f>SUM(T324:T371)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1" t="s">
        <v>85</v>
      </c>
      <c r="AT323" s="202" t="s">
        <v>76</v>
      </c>
      <c r="AU323" s="202" t="s">
        <v>85</v>
      </c>
      <c r="AY323" s="201" t="s">
        <v>139</v>
      </c>
      <c r="BK323" s="203">
        <f>SUM(BK324:BK371)</f>
        <v>0</v>
      </c>
    </row>
    <row r="324" s="2" customFormat="1" ht="14.4" customHeight="1">
      <c r="A324" s="40"/>
      <c r="B324" s="41"/>
      <c r="C324" s="206" t="s">
        <v>377</v>
      </c>
      <c r="D324" s="206" t="s">
        <v>141</v>
      </c>
      <c r="E324" s="207" t="s">
        <v>378</v>
      </c>
      <c r="F324" s="208" t="s">
        <v>379</v>
      </c>
      <c r="G324" s="209" t="s">
        <v>167</v>
      </c>
      <c r="H324" s="210">
        <v>1.2769999999999999</v>
      </c>
      <c r="I324" s="211"/>
      <c r="J324" s="212">
        <f>ROUND(I324*H324,2)</f>
        <v>0</v>
      </c>
      <c r="K324" s="208" t="s">
        <v>145</v>
      </c>
      <c r="L324" s="46"/>
      <c r="M324" s="213" t="s">
        <v>75</v>
      </c>
      <c r="N324" s="214" t="s">
        <v>47</v>
      </c>
      <c r="O324" s="86"/>
      <c r="P324" s="215">
        <f>O324*H324</f>
        <v>0</v>
      </c>
      <c r="Q324" s="215">
        <v>0</v>
      </c>
      <c r="R324" s="215">
        <f>Q324*H324</f>
        <v>0</v>
      </c>
      <c r="S324" s="215">
        <v>0</v>
      </c>
      <c r="T324" s="216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146</v>
      </c>
      <c r="AT324" s="217" t="s">
        <v>141</v>
      </c>
      <c r="AU324" s="217" t="s">
        <v>87</v>
      </c>
      <c r="AY324" s="19" t="s">
        <v>139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85</v>
      </c>
      <c r="BK324" s="218">
        <f>ROUND(I324*H324,2)</f>
        <v>0</v>
      </c>
      <c r="BL324" s="19" t="s">
        <v>146</v>
      </c>
      <c r="BM324" s="217" t="s">
        <v>380</v>
      </c>
    </row>
    <row r="325" s="2" customFormat="1">
      <c r="A325" s="40"/>
      <c r="B325" s="41"/>
      <c r="C325" s="42"/>
      <c r="D325" s="219" t="s">
        <v>148</v>
      </c>
      <c r="E325" s="42"/>
      <c r="F325" s="220" t="s">
        <v>381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148</v>
      </c>
      <c r="AU325" s="19" t="s">
        <v>87</v>
      </c>
    </row>
    <row r="326" s="13" customFormat="1">
      <c r="A326" s="13"/>
      <c r="B326" s="224"/>
      <c r="C326" s="225"/>
      <c r="D326" s="219" t="s">
        <v>170</v>
      </c>
      <c r="E326" s="226" t="s">
        <v>75</v>
      </c>
      <c r="F326" s="227" t="s">
        <v>382</v>
      </c>
      <c r="G326" s="225"/>
      <c r="H326" s="228">
        <v>1.2769999999999999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170</v>
      </c>
      <c r="AU326" s="234" t="s">
        <v>87</v>
      </c>
      <c r="AV326" s="13" t="s">
        <v>87</v>
      </c>
      <c r="AW326" s="13" t="s">
        <v>38</v>
      </c>
      <c r="AX326" s="13" t="s">
        <v>85</v>
      </c>
      <c r="AY326" s="234" t="s">
        <v>139</v>
      </c>
    </row>
    <row r="327" s="2" customFormat="1" ht="14.4" customHeight="1">
      <c r="A327" s="40"/>
      <c r="B327" s="41"/>
      <c r="C327" s="206" t="s">
        <v>383</v>
      </c>
      <c r="D327" s="206" t="s">
        <v>141</v>
      </c>
      <c r="E327" s="207" t="s">
        <v>384</v>
      </c>
      <c r="F327" s="208" t="s">
        <v>385</v>
      </c>
      <c r="G327" s="209" t="s">
        <v>167</v>
      </c>
      <c r="H327" s="210">
        <v>233.155</v>
      </c>
      <c r="I327" s="211"/>
      <c r="J327" s="212">
        <f>ROUND(I327*H327,2)</f>
        <v>0</v>
      </c>
      <c r="K327" s="208" t="s">
        <v>145</v>
      </c>
      <c r="L327" s="46"/>
      <c r="M327" s="213" t="s">
        <v>75</v>
      </c>
      <c r="N327" s="214" t="s">
        <v>47</v>
      </c>
      <c r="O327" s="86"/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17" t="s">
        <v>146</v>
      </c>
      <c r="AT327" s="217" t="s">
        <v>141</v>
      </c>
      <c r="AU327" s="217" t="s">
        <v>87</v>
      </c>
      <c r="AY327" s="19" t="s">
        <v>139</v>
      </c>
      <c r="BE327" s="218">
        <f>IF(N327="základní",J327,0)</f>
        <v>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9" t="s">
        <v>85</v>
      </c>
      <c r="BK327" s="218">
        <f>ROUND(I327*H327,2)</f>
        <v>0</v>
      </c>
      <c r="BL327" s="19" t="s">
        <v>146</v>
      </c>
      <c r="BM327" s="217" t="s">
        <v>386</v>
      </c>
    </row>
    <row r="328" s="2" customFormat="1">
      <c r="A328" s="40"/>
      <c r="B328" s="41"/>
      <c r="C328" s="42"/>
      <c r="D328" s="219" t="s">
        <v>148</v>
      </c>
      <c r="E328" s="42"/>
      <c r="F328" s="220" t="s">
        <v>381</v>
      </c>
      <c r="G328" s="42"/>
      <c r="H328" s="42"/>
      <c r="I328" s="221"/>
      <c r="J328" s="42"/>
      <c r="K328" s="42"/>
      <c r="L328" s="46"/>
      <c r="M328" s="222"/>
      <c r="N328" s="223"/>
      <c r="O328" s="86"/>
      <c r="P328" s="86"/>
      <c r="Q328" s="86"/>
      <c r="R328" s="86"/>
      <c r="S328" s="86"/>
      <c r="T328" s="87"/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T328" s="19" t="s">
        <v>148</v>
      </c>
      <c r="AU328" s="19" t="s">
        <v>87</v>
      </c>
    </row>
    <row r="329" s="13" customFormat="1">
      <c r="A329" s="13"/>
      <c r="B329" s="224"/>
      <c r="C329" s="225"/>
      <c r="D329" s="219" t="s">
        <v>170</v>
      </c>
      <c r="E329" s="226" t="s">
        <v>75</v>
      </c>
      <c r="F329" s="227" t="s">
        <v>387</v>
      </c>
      <c r="G329" s="225"/>
      <c r="H329" s="228">
        <v>156.43799999999999</v>
      </c>
      <c r="I329" s="229"/>
      <c r="J329" s="225"/>
      <c r="K329" s="225"/>
      <c r="L329" s="230"/>
      <c r="M329" s="231"/>
      <c r="N329" s="232"/>
      <c r="O329" s="232"/>
      <c r="P329" s="232"/>
      <c r="Q329" s="232"/>
      <c r="R329" s="232"/>
      <c r="S329" s="232"/>
      <c r="T329" s="23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4" t="s">
        <v>170</v>
      </c>
      <c r="AU329" s="234" t="s">
        <v>87</v>
      </c>
      <c r="AV329" s="13" t="s">
        <v>87</v>
      </c>
      <c r="AW329" s="13" t="s">
        <v>38</v>
      </c>
      <c r="AX329" s="13" t="s">
        <v>77</v>
      </c>
      <c r="AY329" s="234" t="s">
        <v>139</v>
      </c>
    </row>
    <row r="330" s="13" customFormat="1">
      <c r="A330" s="13"/>
      <c r="B330" s="224"/>
      <c r="C330" s="225"/>
      <c r="D330" s="219" t="s">
        <v>170</v>
      </c>
      <c r="E330" s="226" t="s">
        <v>75</v>
      </c>
      <c r="F330" s="227" t="s">
        <v>388</v>
      </c>
      <c r="G330" s="225"/>
      <c r="H330" s="228">
        <v>1.74</v>
      </c>
      <c r="I330" s="229"/>
      <c r="J330" s="225"/>
      <c r="K330" s="225"/>
      <c r="L330" s="230"/>
      <c r="M330" s="231"/>
      <c r="N330" s="232"/>
      <c r="O330" s="232"/>
      <c r="P330" s="232"/>
      <c r="Q330" s="232"/>
      <c r="R330" s="232"/>
      <c r="S330" s="232"/>
      <c r="T330" s="23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4" t="s">
        <v>170</v>
      </c>
      <c r="AU330" s="234" t="s">
        <v>87</v>
      </c>
      <c r="AV330" s="13" t="s">
        <v>87</v>
      </c>
      <c r="AW330" s="13" t="s">
        <v>38</v>
      </c>
      <c r="AX330" s="13" t="s">
        <v>77</v>
      </c>
      <c r="AY330" s="234" t="s">
        <v>139</v>
      </c>
    </row>
    <row r="331" s="13" customFormat="1">
      <c r="A331" s="13"/>
      <c r="B331" s="224"/>
      <c r="C331" s="225"/>
      <c r="D331" s="219" t="s">
        <v>170</v>
      </c>
      <c r="E331" s="226" t="s">
        <v>75</v>
      </c>
      <c r="F331" s="227" t="s">
        <v>389</v>
      </c>
      <c r="G331" s="225"/>
      <c r="H331" s="228">
        <v>45.590000000000003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170</v>
      </c>
      <c r="AU331" s="234" t="s">
        <v>87</v>
      </c>
      <c r="AV331" s="13" t="s">
        <v>87</v>
      </c>
      <c r="AW331" s="13" t="s">
        <v>38</v>
      </c>
      <c r="AX331" s="13" t="s">
        <v>77</v>
      </c>
      <c r="AY331" s="234" t="s">
        <v>139</v>
      </c>
    </row>
    <row r="332" s="13" customFormat="1">
      <c r="A332" s="13"/>
      <c r="B332" s="224"/>
      <c r="C332" s="225"/>
      <c r="D332" s="219" t="s">
        <v>170</v>
      </c>
      <c r="E332" s="226" t="s">
        <v>75</v>
      </c>
      <c r="F332" s="227" t="s">
        <v>390</v>
      </c>
      <c r="G332" s="225"/>
      <c r="H332" s="228">
        <v>19.032</v>
      </c>
      <c r="I332" s="229"/>
      <c r="J332" s="225"/>
      <c r="K332" s="225"/>
      <c r="L332" s="230"/>
      <c r="M332" s="231"/>
      <c r="N332" s="232"/>
      <c r="O332" s="232"/>
      <c r="P332" s="232"/>
      <c r="Q332" s="232"/>
      <c r="R332" s="232"/>
      <c r="S332" s="232"/>
      <c r="T332" s="23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4" t="s">
        <v>170</v>
      </c>
      <c r="AU332" s="234" t="s">
        <v>87</v>
      </c>
      <c r="AV332" s="13" t="s">
        <v>87</v>
      </c>
      <c r="AW332" s="13" t="s">
        <v>38</v>
      </c>
      <c r="AX332" s="13" t="s">
        <v>77</v>
      </c>
      <c r="AY332" s="234" t="s">
        <v>139</v>
      </c>
    </row>
    <row r="333" s="13" customFormat="1">
      <c r="A333" s="13"/>
      <c r="B333" s="224"/>
      <c r="C333" s="225"/>
      <c r="D333" s="219" t="s">
        <v>170</v>
      </c>
      <c r="E333" s="226" t="s">
        <v>75</v>
      </c>
      <c r="F333" s="227" t="s">
        <v>391</v>
      </c>
      <c r="G333" s="225"/>
      <c r="H333" s="228">
        <v>7.7999999999999998</v>
      </c>
      <c r="I333" s="229"/>
      <c r="J333" s="225"/>
      <c r="K333" s="225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170</v>
      </c>
      <c r="AU333" s="234" t="s">
        <v>87</v>
      </c>
      <c r="AV333" s="13" t="s">
        <v>87</v>
      </c>
      <c r="AW333" s="13" t="s">
        <v>38</v>
      </c>
      <c r="AX333" s="13" t="s">
        <v>77</v>
      </c>
      <c r="AY333" s="234" t="s">
        <v>139</v>
      </c>
    </row>
    <row r="334" s="13" customFormat="1">
      <c r="A334" s="13"/>
      <c r="B334" s="224"/>
      <c r="C334" s="225"/>
      <c r="D334" s="219" t="s">
        <v>170</v>
      </c>
      <c r="E334" s="226" t="s">
        <v>75</v>
      </c>
      <c r="F334" s="227" t="s">
        <v>392</v>
      </c>
      <c r="G334" s="225"/>
      <c r="H334" s="228">
        <v>1.692</v>
      </c>
      <c r="I334" s="229"/>
      <c r="J334" s="225"/>
      <c r="K334" s="225"/>
      <c r="L334" s="230"/>
      <c r="M334" s="231"/>
      <c r="N334" s="232"/>
      <c r="O334" s="232"/>
      <c r="P334" s="232"/>
      <c r="Q334" s="232"/>
      <c r="R334" s="232"/>
      <c r="S334" s="232"/>
      <c r="T334" s="23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4" t="s">
        <v>170</v>
      </c>
      <c r="AU334" s="234" t="s">
        <v>87</v>
      </c>
      <c r="AV334" s="13" t="s">
        <v>87</v>
      </c>
      <c r="AW334" s="13" t="s">
        <v>38</v>
      </c>
      <c r="AX334" s="13" t="s">
        <v>77</v>
      </c>
      <c r="AY334" s="234" t="s">
        <v>139</v>
      </c>
    </row>
    <row r="335" s="13" customFormat="1">
      <c r="A335" s="13"/>
      <c r="B335" s="224"/>
      <c r="C335" s="225"/>
      <c r="D335" s="219" t="s">
        <v>170</v>
      </c>
      <c r="E335" s="226" t="s">
        <v>75</v>
      </c>
      <c r="F335" s="227" t="s">
        <v>393</v>
      </c>
      <c r="G335" s="225"/>
      <c r="H335" s="228">
        <v>0.59999999999999998</v>
      </c>
      <c r="I335" s="229"/>
      <c r="J335" s="225"/>
      <c r="K335" s="225"/>
      <c r="L335" s="230"/>
      <c r="M335" s="231"/>
      <c r="N335" s="232"/>
      <c r="O335" s="232"/>
      <c r="P335" s="232"/>
      <c r="Q335" s="232"/>
      <c r="R335" s="232"/>
      <c r="S335" s="232"/>
      <c r="T335" s="23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4" t="s">
        <v>170</v>
      </c>
      <c r="AU335" s="234" t="s">
        <v>87</v>
      </c>
      <c r="AV335" s="13" t="s">
        <v>87</v>
      </c>
      <c r="AW335" s="13" t="s">
        <v>38</v>
      </c>
      <c r="AX335" s="13" t="s">
        <v>77</v>
      </c>
      <c r="AY335" s="234" t="s">
        <v>139</v>
      </c>
    </row>
    <row r="336" s="13" customFormat="1">
      <c r="A336" s="13"/>
      <c r="B336" s="224"/>
      <c r="C336" s="225"/>
      <c r="D336" s="219" t="s">
        <v>170</v>
      </c>
      <c r="E336" s="226" t="s">
        <v>75</v>
      </c>
      <c r="F336" s="227" t="s">
        <v>394</v>
      </c>
      <c r="G336" s="225"/>
      <c r="H336" s="228">
        <v>0.26300000000000001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170</v>
      </c>
      <c r="AU336" s="234" t="s">
        <v>87</v>
      </c>
      <c r="AV336" s="13" t="s">
        <v>87</v>
      </c>
      <c r="AW336" s="13" t="s">
        <v>38</v>
      </c>
      <c r="AX336" s="13" t="s">
        <v>77</v>
      </c>
      <c r="AY336" s="234" t="s">
        <v>139</v>
      </c>
    </row>
    <row r="337" s="16" customFormat="1">
      <c r="A337" s="16"/>
      <c r="B337" s="256"/>
      <c r="C337" s="257"/>
      <c r="D337" s="219" t="s">
        <v>170</v>
      </c>
      <c r="E337" s="258" t="s">
        <v>75</v>
      </c>
      <c r="F337" s="259" t="s">
        <v>236</v>
      </c>
      <c r="G337" s="257"/>
      <c r="H337" s="260">
        <v>233.155</v>
      </c>
      <c r="I337" s="261"/>
      <c r="J337" s="257"/>
      <c r="K337" s="257"/>
      <c r="L337" s="262"/>
      <c r="M337" s="263"/>
      <c r="N337" s="264"/>
      <c r="O337" s="264"/>
      <c r="P337" s="264"/>
      <c r="Q337" s="264"/>
      <c r="R337" s="264"/>
      <c r="S337" s="264"/>
      <c r="T337" s="265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66" t="s">
        <v>170</v>
      </c>
      <c r="AU337" s="266" t="s">
        <v>87</v>
      </c>
      <c r="AV337" s="16" t="s">
        <v>146</v>
      </c>
      <c r="AW337" s="16" t="s">
        <v>38</v>
      </c>
      <c r="AX337" s="16" t="s">
        <v>85</v>
      </c>
      <c r="AY337" s="266" t="s">
        <v>139</v>
      </c>
    </row>
    <row r="338" s="2" customFormat="1" ht="14.4" customHeight="1">
      <c r="A338" s="40"/>
      <c r="B338" s="41"/>
      <c r="C338" s="206" t="s">
        <v>395</v>
      </c>
      <c r="D338" s="206" t="s">
        <v>141</v>
      </c>
      <c r="E338" s="207" t="s">
        <v>396</v>
      </c>
      <c r="F338" s="208" t="s">
        <v>397</v>
      </c>
      <c r="G338" s="209" t="s">
        <v>167</v>
      </c>
      <c r="H338" s="210">
        <v>14.869999999999999</v>
      </c>
      <c r="I338" s="211"/>
      <c r="J338" s="212">
        <f>ROUND(I338*H338,2)</f>
        <v>0</v>
      </c>
      <c r="K338" s="208" t="s">
        <v>145</v>
      </c>
      <c r="L338" s="46"/>
      <c r="M338" s="213" t="s">
        <v>75</v>
      </c>
      <c r="N338" s="214" t="s">
        <v>47</v>
      </c>
      <c r="O338" s="86"/>
      <c r="P338" s="215">
        <f>O338*H338</f>
        <v>0</v>
      </c>
      <c r="Q338" s="215">
        <v>0</v>
      </c>
      <c r="R338" s="215">
        <f>Q338*H338</f>
        <v>0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146</v>
      </c>
      <c r="AT338" s="217" t="s">
        <v>141</v>
      </c>
      <c r="AU338" s="217" t="s">
        <v>87</v>
      </c>
      <c r="AY338" s="19" t="s">
        <v>139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85</v>
      </c>
      <c r="BK338" s="218">
        <f>ROUND(I338*H338,2)</f>
        <v>0</v>
      </c>
      <c r="BL338" s="19" t="s">
        <v>146</v>
      </c>
      <c r="BM338" s="217" t="s">
        <v>398</v>
      </c>
    </row>
    <row r="339" s="2" customFormat="1">
      <c r="A339" s="40"/>
      <c r="B339" s="41"/>
      <c r="C339" s="42"/>
      <c r="D339" s="219" t="s">
        <v>148</v>
      </c>
      <c r="E339" s="42"/>
      <c r="F339" s="220" t="s">
        <v>399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148</v>
      </c>
      <c r="AU339" s="19" t="s">
        <v>87</v>
      </c>
    </row>
    <row r="340" s="13" customFormat="1">
      <c r="A340" s="13"/>
      <c r="B340" s="224"/>
      <c r="C340" s="225"/>
      <c r="D340" s="219" t="s">
        <v>170</v>
      </c>
      <c r="E340" s="226" t="s">
        <v>75</v>
      </c>
      <c r="F340" s="227" t="s">
        <v>400</v>
      </c>
      <c r="G340" s="225"/>
      <c r="H340" s="228">
        <v>0.029999999999999999</v>
      </c>
      <c r="I340" s="229"/>
      <c r="J340" s="225"/>
      <c r="K340" s="225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170</v>
      </c>
      <c r="AU340" s="234" t="s">
        <v>87</v>
      </c>
      <c r="AV340" s="13" t="s">
        <v>87</v>
      </c>
      <c r="AW340" s="13" t="s">
        <v>38</v>
      </c>
      <c r="AX340" s="13" t="s">
        <v>77</v>
      </c>
      <c r="AY340" s="234" t="s">
        <v>139</v>
      </c>
    </row>
    <row r="341" s="13" customFormat="1">
      <c r="A341" s="13"/>
      <c r="B341" s="224"/>
      <c r="C341" s="225"/>
      <c r="D341" s="219" t="s">
        <v>170</v>
      </c>
      <c r="E341" s="226" t="s">
        <v>75</v>
      </c>
      <c r="F341" s="227" t="s">
        <v>401</v>
      </c>
      <c r="G341" s="225"/>
      <c r="H341" s="228">
        <v>0.17999999999999999</v>
      </c>
      <c r="I341" s="229"/>
      <c r="J341" s="225"/>
      <c r="K341" s="225"/>
      <c r="L341" s="230"/>
      <c r="M341" s="231"/>
      <c r="N341" s="232"/>
      <c r="O341" s="232"/>
      <c r="P341" s="232"/>
      <c r="Q341" s="232"/>
      <c r="R341" s="232"/>
      <c r="S341" s="232"/>
      <c r="T341" s="23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4" t="s">
        <v>170</v>
      </c>
      <c r="AU341" s="234" t="s">
        <v>87</v>
      </c>
      <c r="AV341" s="13" t="s">
        <v>87</v>
      </c>
      <c r="AW341" s="13" t="s">
        <v>38</v>
      </c>
      <c r="AX341" s="13" t="s">
        <v>77</v>
      </c>
      <c r="AY341" s="234" t="s">
        <v>139</v>
      </c>
    </row>
    <row r="342" s="13" customFormat="1">
      <c r="A342" s="13"/>
      <c r="B342" s="224"/>
      <c r="C342" s="225"/>
      <c r="D342" s="219" t="s">
        <v>170</v>
      </c>
      <c r="E342" s="226" t="s">
        <v>75</v>
      </c>
      <c r="F342" s="227" t="s">
        <v>402</v>
      </c>
      <c r="G342" s="225"/>
      <c r="H342" s="228">
        <v>0.070000000000000007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170</v>
      </c>
      <c r="AU342" s="234" t="s">
        <v>87</v>
      </c>
      <c r="AV342" s="13" t="s">
        <v>87</v>
      </c>
      <c r="AW342" s="13" t="s">
        <v>38</v>
      </c>
      <c r="AX342" s="13" t="s">
        <v>77</v>
      </c>
      <c r="AY342" s="234" t="s">
        <v>139</v>
      </c>
    </row>
    <row r="343" s="13" customFormat="1">
      <c r="A343" s="13"/>
      <c r="B343" s="224"/>
      <c r="C343" s="225"/>
      <c r="D343" s="219" t="s">
        <v>170</v>
      </c>
      <c r="E343" s="226" t="s">
        <v>75</v>
      </c>
      <c r="F343" s="227" t="s">
        <v>403</v>
      </c>
      <c r="G343" s="225"/>
      <c r="H343" s="228">
        <v>0.28000000000000003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4" t="s">
        <v>170</v>
      </c>
      <c r="AU343" s="234" t="s">
        <v>87</v>
      </c>
      <c r="AV343" s="13" t="s">
        <v>87</v>
      </c>
      <c r="AW343" s="13" t="s">
        <v>38</v>
      </c>
      <c r="AX343" s="13" t="s">
        <v>77</v>
      </c>
      <c r="AY343" s="234" t="s">
        <v>139</v>
      </c>
    </row>
    <row r="344" s="13" customFormat="1">
      <c r="A344" s="13"/>
      <c r="B344" s="224"/>
      <c r="C344" s="225"/>
      <c r="D344" s="219" t="s">
        <v>170</v>
      </c>
      <c r="E344" s="226" t="s">
        <v>75</v>
      </c>
      <c r="F344" s="227" t="s">
        <v>404</v>
      </c>
      <c r="G344" s="225"/>
      <c r="H344" s="228">
        <v>1.1699999999999999</v>
      </c>
      <c r="I344" s="229"/>
      <c r="J344" s="225"/>
      <c r="K344" s="225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170</v>
      </c>
      <c r="AU344" s="234" t="s">
        <v>87</v>
      </c>
      <c r="AV344" s="13" t="s">
        <v>87</v>
      </c>
      <c r="AW344" s="13" t="s">
        <v>38</v>
      </c>
      <c r="AX344" s="13" t="s">
        <v>77</v>
      </c>
      <c r="AY344" s="234" t="s">
        <v>139</v>
      </c>
    </row>
    <row r="345" s="13" customFormat="1">
      <c r="A345" s="13"/>
      <c r="B345" s="224"/>
      <c r="C345" s="225"/>
      <c r="D345" s="219" t="s">
        <v>170</v>
      </c>
      <c r="E345" s="226" t="s">
        <v>75</v>
      </c>
      <c r="F345" s="227" t="s">
        <v>405</v>
      </c>
      <c r="G345" s="225"/>
      <c r="H345" s="228">
        <v>1.1399999999999999</v>
      </c>
      <c r="I345" s="229"/>
      <c r="J345" s="225"/>
      <c r="K345" s="225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170</v>
      </c>
      <c r="AU345" s="234" t="s">
        <v>87</v>
      </c>
      <c r="AV345" s="13" t="s">
        <v>87</v>
      </c>
      <c r="AW345" s="13" t="s">
        <v>38</v>
      </c>
      <c r="AX345" s="13" t="s">
        <v>77</v>
      </c>
      <c r="AY345" s="234" t="s">
        <v>139</v>
      </c>
    </row>
    <row r="346" s="13" customFormat="1">
      <c r="A346" s="13"/>
      <c r="B346" s="224"/>
      <c r="C346" s="225"/>
      <c r="D346" s="219" t="s">
        <v>170</v>
      </c>
      <c r="E346" s="226" t="s">
        <v>75</v>
      </c>
      <c r="F346" s="227" t="s">
        <v>406</v>
      </c>
      <c r="G346" s="225"/>
      <c r="H346" s="228">
        <v>1.71</v>
      </c>
      <c r="I346" s="229"/>
      <c r="J346" s="225"/>
      <c r="K346" s="225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170</v>
      </c>
      <c r="AU346" s="234" t="s">
        <v>87</v>
      </c>
      <c r="AV346" s="13" t="s">
        <v>87</v>
      </c>
      <c r="AW346" s="13" t="s">
        <v>38</v>
      </c>
      <c r="AX346" s="13" t="s">
        <v>77</v>
      </c>
      <c r="AY346" s="234" t="s">
        <v>139</v>
      </c>
    </row>
    <row r="347" s="13" customFormat="1">
      <c r="A347" s="13"/>
      <c r="B347" s="224"/>
      <c r="C347" s="225"/>
      <c r="D347" s="219" t="s">
        <v>170</v>
      </c>
      <c r="E347" s="226" t="s">
        <v>75</v>
      </c>
      <c r="F347" s="227" t="s">
        <v>407</v>
      </c>
      <c r="G347" s="225"/>
      <c r="H347" s="228">
        <v>0.83999999999999997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170</v>
      </c>
      <c r="AU347" s="234" t="s">
        <v>87</v>
      </c>
      <c r="AV347" s="13" t="s">
        <v>87</v>
      </c>
      <c r="AW347" s="13" t="s">
        <v>38</v>
      </c>
      <c r="AX347" s="13" t="s">
        <v>77</v>
      </c>
      <c r="AY347" s="234" t="s">
        <v>139</v>
      </c>
    </row>
    <row r="348" s="13" customFormat="1">
      <c r="A348" s="13"/>
      <c r="B348" s="224"/>
      <c r="C348" s="225"/>
      <c r="D348" s="219" t="s">
        <v>170</v>
      </c>
      <c r="E348" s="226" t="s">
        <v>75</v>
      </c>
      <c r="F348" s="227" t="s">
        <v>408</v>
      </c>
      <c r="G348" s="225"/>
      <c r="H348" s="228">
        <v>1.1699999999999999</v>
      </c>
      <c r="I348" s="229"/>
      <c r="J348" s="225"/>
      <c r="K348" s="225"/>
      <c r="L348" s="230"/>
      <c r="M348" s="231"/>
      <c r="N348" s="232"/>
      <c r="O348" s="232"/>
      <c r="P348" s="232"/>
      <c r="Q348" s="232"/>
      <c r="R348" s="232"/>
      <c r="S348" s="232"/>
      <c r="T348" s="23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4" t="s">
        <v>170</v>
      </c>
      <c r="AU348" s="234" t="s">
        <v>87</v>
      </c>
      <c r="AV348" s="13" t="s">
        <v>87</v>
      </c>
      <c r="AW348" s="13" t="s">
        <v>38</v>
      </c>
      <c r="AX348" s="13" t="s">
        <v>77</v>
      </c>
      <c r="AY348" s="234" t="s">
        <v>139</v>
      </c>
    </row>
    <row r="349" s="13" customFormat="1">
      <c r="A349" s="13"/>
      <c r="B349" s="224"/>
      <c r="C349" s="225"/>
      <c r="D349" s="219" t="s">
        <v>170</v>
      </c>
      <c r="E349" s="226" t="s">
        <v>75</v>
      </c>
      <c r="F349" s="227" t="s">
        <v>409</v>
      </c>
      <c r="G349" s="225"/>
      <c r="H349" s="228">
        <v>8.2799999999999994</v>
      </c>
      <c r="I349" s="229"/>
      <c r="J349" s="225"/>
      <c r="K349" s="225"/>
      <c r="L349" s="230"/>
      <c r="M349" s="231"/>
      <c r="N349" s="232"/>
      <c r="O349" s="232"/>
      <c r="P349" s="232"/>
      <c r="Q349" s="232"/>
      <c r="R349" s="232"/>
      <c r="S349" s="232"/>
      <c r="T349" s="23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4" t="s">
        <v>170</v>
      </c>
      <c r="AU349" s="234" t="s">
        <v>87</v>
      </c>
      <c r="AV349" s="13" t="s">
        <v>87</v>
      </c>
      <c r="AW349" s="13" t="s">
        <v>38</v>
      </c>
      <c r="AX349" s="13" t="s">
        <v>77</v>
      </c>
      <c r="AY349" s="234" t="s">
        <v>139</v>
      </c>
    </row>
    <row r="350" s="16" customFormat="1">
      <c r="A350" s="16"/>
      <c r="B350" s="256"/>
      <c r="C350" s="257"/>
      <c r="D350" s="219" t="s">
        <v>170</v>
      </c>
      <c r="E350" s="258" t="s">
        <v>75</v>
      </c>
      <c r="F350" s="259" t="s">
        <v>236</v>
      </c>
      <c r="G350" s="257"/>
      <c r="H350" s="260">
        <v>14.869999999999999</v>
      </c>
      <c r="I350" s="261"/>
      <c r="J350" s="257"/>
      <c r="K350" s="257"/>
      <c r="L350" s="262"/>
      <c r="M350" s="263"/>
      <c r="N350" s="264"/>
      <c r="O350" s="264"/>
      <c r="P350" s="264"/>
      <c r="Q350" s="264"/>
      <c r="R350" s="264"/>
      <c r="S350" s="264"/>
      <c r="T350" s="265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66" t="s">
        <v>170</v>
      </c>
      <c r="AU350" s="266" t="s">
        <v>87</v>
      </c>
      <c r="AV350" s="16" t="s">
        <v>146</v>
      </c>
      <c r="AW350" s="16" t="s">
        <v>38</v>
      </c>
      <c r="AX350" s="16" t="s">
        <v>85</v>
      </c>
      <c r="AY350" s="266" t="s">
        <v>139</v>
      </c>
    </row>
    <row r="351" s="2" customFormat="1" ht="24.15" customHeight="1">
      <c r="A351" s="40"/>
      <c r="B351" s="41"/>
      <c r="C351" s="206" t="s">
        <v>410</v>
      </c>
      <c r="D351" s="206" t="s">
        <v>141</v>
      </c>
      <c r="E351" s="207" t="s">
        <v>411</v>
      </c>
      <c r="F351" s="208" t="s">
        <v>412</v>
      </c>
      <c r="G351" s="209" t="s">
        <v>167</v>
      </c>
      <c r="H351" s="210">
        <v>1.4039999999999999</v>
      </c>
      <c r="I351" s="211"/>
      <c r="J351" s="212">
        <f>ROUND(I351*H351,2)</f>
        <v>0</v>
      </c>
      <c r="K351" s="208" t="s">
        <v>145</v>
      </c>
      <c r="L351" s="46"/>
      <c r="M351" s="213" t="s">
        <v>75</v>
      </c>
      <c r="N351" s="214" t="s">
        <v>47</v>
      </c>
      <c r="O351" s="86"/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146</v>
      </c>
      <c r="AT351" s="217" t="s">
        <v>141</v>
      </c>
      <c r="AU351" s="217" t="s">
        <v>87</v>
      </c>
      <c r="AY351" s="19" t="s">
        <v>139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85</v>
      </c>
      <c r="BK351" s="218">
        <f>ROUND(I351*H351,2)</f>
        <v>0</v>
      </c>
      <c r="BL351" s="19" t="s">
        <v>146</v>
      </c>
      <c r="BM351" s="217" t="s">
        <v>413</v>
      </c>
    </row>
    <row r="352" s="2" customFormat="1">
      <c r="A352" s="40"/>
      <c r="B352" s="41"/>
      <c r="C352" s="42"/>
      <c r="D352" s="219" t="s">
        <v>148</v>
      </c>
      <c r="E352" s="42"/>
      <c r="F352" s="220" t="s">
        <v>399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148</v>
      </c>
      <c r="AU352" s="19" t="s">
        <v>87</v>
      </c>
    </row>
    <row r="353" s="13" customFormat="1">
      <c r="A353" s="13"/>
      <c r="B353" s="224"/>
      <c r="C353" s="225"/>
      <c r="D353" s="219" t="s">
        <v>170</v>
      </c>
      <c r="E353" s="226" t="s">
        <v>75</v>
      </c>
      <c r="F353" s="227" t="s">
        <v>414</v>
      </c>
      <c r="G353" s="225"/>
      <c r="H353" s="228">
        <v>1.4039999999999999</v>
      </c>
      <c r="I353" s="229"/>
      <c r="J353" s="225"/>
      <c r="K353" s="225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170</v>
      </c>
      <c r="AU353" s="234" t="s">
        <v>87</v>
      </c>
      <c r="AV353" s="13" t="s">
        <v>87</v>
      </c>
      <c r="AW353" s="13" t="s">
        <v>38</v>
      </c>
      <c r="AX353" s="13" t="s">
        <v>77</v>
      </c>
      <c r="AY353" s="234" t="s">
        <v>139</v>
      </c>
    </row>
    <row r="354" s="16" customFormat="1">
      <c r="A354" s="16"/>
      <c r="B354" s="256"/>
      <c r="C354" s="257"/>
      <c r="D354" s="219" t="s">
        <v>170</v>
      </c>
      <c r="E354" s="258" t="s">
        <v>75</v>
      </c>
      <c r="F354" s="259" t="s">
        <v>236</v>
      </c>
      <c r="G354" s="257"/>
      <c r="H354" s="260">
        <v>1.4039999999999999</v>
      </c>
      <c r="I354" s="261"/>
      <c r="J354" s="257"/>
      <c r="K354" s="257"/>
      <c r="L354" s="262"/>
      <c r="M354" s="263"/>
      <c r="N354" s="264"/>
      <c r="O354" s="264"/>
      <c r="P354" s="264"/>
      <c r="Q354" s="264"/>
      <c r="R354" s="264"/>
      <c r="S354" s="264"/>
      <c r="T354" s="265"/>
      <c r="U354" s="16"/>
      <c r="V354" s="16"/>
      <c r="W354" s="16"/>
      <c r="X354" s="16"/>
      <c r="Y354" s="16"/>
      <c r="Z354" s="16"/>
      <c r="AA354" s="16"/>
      <c r="AB354" s="16"/>
      <c r="AC354" s="16"/>
      <c r="AD354" s="16"/>
      <c r="AE354" s="16"/>
      <c r="AT354" s="266" t="s">
        <v>170</v>
      </c>
      <c r="AU354" s="266" t="s">
        <v>87</v>
      </c>
      <c r="AV354" s="16" t="s">
        <v>146</v>
      </c>
      <c r="AW354" s="16" t="s">
        <v>38</v>
      </c>
      <c r="AX354" s="16" t="s">
        <v>85</v>
      </c>
      <c r="AY354" s="266" t="s">
        <v>139</v>
      </c>
    </row>
    <row r="355" s="2" customFormat="1" ht="24.15" customHeight="1">
      <c r="A355" s="40"/>
      <c r="B355" s="41"/>
      <c r="C355" s="206" t="s">
        <v>415</v>
      </c>
      <c r="D355" s="206" t="s">
        <v>141</v>
      </c>
      <c r="E355" s="207" t="s">
        <v>416</v>
      </c>
      <c r="F355" s="208" t="s">
        <v>417</v>
      </c>
      <c r="G355" s="209" t="s">
        <v>207</v>
      </c>
      <c r="H355" s="210">
        <v>1.8600000000000001</v>
      </c>
      <c r="I355" s="211"/>
      <c r="J355" s="212">
        <f>ROUND(I355*H355,2)</f>
        <v>0</v>
      </c>
      <c r="K355" s="208" t="s">
        <v>145</v>
      </c>
      <c r="L355" s="46"/>
      <c r="M355" s="213" t="s">
        <v>75</v>
      </c>
      <c r="N355" s="214" t="s">
        <v>47</v>
      </c>
      <c r="O355" s="86"/>
      <c r="P355" s="215">
        <f>O355*H355</f>
        <v>0</v>
      </c>
      <c r="Q355" s="215">
        <v>0.0063200000000000001</v>
      </c>
      <c r="R355" s="215">
        <f>Q355*H355</f>
        <v>0.0117552</v>
      </c>
      <c r="S355" s="215">
        <v>0</v>
      </c>
      <c r="T355" s="216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7" t="s">
        <v>146</v>
      </c>
      <c r="AT355" s="217" t="s">
        <v>141</v>
      </c>
      <c r="AU355" s="217" t="s">
        <v>87</v>
      </c>
      <c r="AY355" s="19" t="s">
        <v>139</v>
      </c>
      <c r="BE355" s="218">
        <f>IF(N355="základní",J355,0)</f>
        <v>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9" t="s">
        <v>85</v>
      </c>
      <c r="BK355" s="218">
        <f>ROUND(I355*H355,2)</f>
        <v>0</v>
      </c>
      <c r="BL355" s="19" t="s">
        <v>146</v>
      </c>
      <c r="BM355" s="217" t="s">
        <v>418</v>
      </c>
    </row>
    <row r="356" s="13" customFormat="1">
      <c r="A356" s="13"/>
      <c r="B356" s="224"/>
      <c r="C356" s="225"/>
      <c r="D356" s="219" t="s">
        <v>170</v>
      </c>
      <c r="E356" s="226" t="s">
        <v>75</v>
      </c>
      <c r="F356" s="227" t="s">
        <v>419</v>
      </c>
      <c r="G356" s="225"/>
      <c r="H356" s="228">
        <v>1.8600000000000001</v>
      </c>
      <c r="I356" s="229"/>
      <c r="J356" s="225"/>
      <c r="K356" s="225"/>
      <c r="L356" s="230"/>
      <c r="M356" s="231"/>
      <c r="N356" s="232"/>
      <c r="O356" s="232"/>
      <c r="P356" s="232"/>
      <c r="Q356" s="232"/>
      <c r="R356" s="232"/>
      <c r="S356" s="232"/>
      <c r="T356" s="23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34" t="s">
        <v>170</v>
      </c>
      <c r="AU356" s="234" t="s">
        <v>87</v>
      </c>
      <c r="AV356" s="13" t="s">
        <v>87</v>
      </c>
      <c r="AW356" s="13" t="s">
        <v>38</v>
      </c>
      <c r="AX356" s="13" t="s">
        <v>77</v>
      </c>
      <c r="AY356" s="234" t="s">
        <v>139</v>
      </c>
    </row>
    <row r="357" s="14" customFormat="1">
      <c r="A357" s="14"/>
      <c r="B357" s="235"/>
      <c r="C357" s="236"/>
      <c r="D357" s="219" t="s">
        <v>170</v>
      </c>
      <c r="E357" s="237" t="s">
        <v>75</v>
      </c>
      <c r="F357" s="238" t="s">
        <v>172</v>
      </c>
      <c r="G357" s="236"/>
      <c r="H357" s="239">
        <v>1.8600000000000001</v>
      </c>
      <c r="I357" s="240"/>
      <c r="J357" s="236"/>
      <c r="K357" s="236"/>
      <c r="L357" s="241"/>
      <c r="M357" s="242"/>
      <c r="N357" s="243"/>
      <c r="O357" s="243"/>
      <c r="P357" s="243"/>
      <c r="Q357" s="243"/>
      <c r="R357" s="243"/>
      <c r="S357" s="243"/>
      <c r="T357" s="24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5" t="s">
        <v>170</v>
      </c>
      <c r="AU357" s="245" t="s">
        <v>87</v>
      </c>
      <c r="AV357" s="14" t="s">
        <v>153</v>
      </c>
      <c r="AW357" s="14" t="s">
        <v>38</v>
      </c>
      <c r="AX357" s="14" t="s">
        <v>85</v>
      </c>
      <c r="AY357" s="245" t="s">
        <v>139</v>
      </c>
    </row>
    <row r="358" s="2" customFormat="1" ht="14.4" customHeight="1">
      <c r="A358" s="40"/>
      <c r="B358" s="41"/>
      <c r="C358" s="206" t="s">
        <v>420</v>
      </c>
      <c r="D358" s="206" t="s">
        <v>141</v>
      </c>
      <c r="E358" s="207" t="s">
        <v>421</v>
      </c>
      <c r="F358" s="208" t="s">
        <v>422</v>
      </c>
      <c r="G358" s="209" t="s">
        <v>207</v>
      </c>
      <c r="H358" s="210">
        <v>51.917000000000002</v>
      </c>
      <c r="I358" s="211"/>
      <c r="J358" s="212">
        <f>ROUND(I358*H358,2)</f>
        <v>0</v>
      </c>
      <c r="K358" s="208" t="s">
        <v>145</v>
      </c>
      <c r="L358" s="46"/>
      <c r="M358" s="213" t="s">
        <v>75</v>
      </c>
      <c r="N358" s="214" t="s">
        <v>47</v>
      </c>
      <c r="O358" s="86"/>
      <c r="P358" s="215">
        <f>O358*H358</f>
        <v>0</v>
      </c>
      <c r="Q358" s="215">
        <v>0.0063899999999999998</v>
      </c>
      <c r="R358" s="215">
        <f>Q358*H358</f>
        <v>0.33174963000000002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146</v>
      </c>
      <c r="AT358" s="217" t="s">
        <v>141</v>
      </c>
      <c r="AU358" s="217" t="s">
        <v>87</v>
      </c>
      <c r="AY358" s="19" t="s">
        <v>139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85</v>
      </c>
      <c r="BK358" s="218">
        <f>ROUND(I358*H358,2)</f>
        <v>0</v>
      </c>
      <c r="BL358" s="19" t="s">
        <v>146</v>
      </c>
      <c r="BM358" s="217" t="s">
        <v>423</v>
      </c>
    </row>
    <row r="359" s="13" customFormat="1">
      <c r="A359" s="13"/>
      <c r="B359" s="224"/>
      <c r="C359" s="225"/>
      <c r="D359" s="219" t="s">
        <v>170</v>
      </c>
      <c r="E359" s="226" t="s">
        <v>75</v>
      </c>
      <c r="F359" s="227" t="s">
        <v>424</v>
      </c>
      <c r="G359" s="225"/>
      <c r="H359" s="228">
        <v>0.27600000000000002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4" t="s">
        <v>170</v>
      </c>
      <c r="AU359" s="234" t="s">
        <v>87</v>
      </c>
      <c r="AV359" s="13" t="s">
        <v>87</v>
      </c>
      <c r="AW359" s="13" t="s">
        <v>38</v>
      </c>
      <c r="AX359" s="13" t="s">
        <v>77</v>
      </c>
      <c r="AY359" s="234" t="s">
        <v>139</v>
      </c>
    </row>
    <row r="360" s="13" customFormat="1">
      <c r="A360" s="13"/>
      <c r="B360" s="224"/>
      <c r="C360" s="225"/>
      <c r="D360" s="219" t="s">
        <v>170</v>
      </c>
      <c r="E360" s="226" t="s">
        <v>75</v>
      </c>
      <c r="F360" s="227" t="s">
        <v>425</v>
      </c>
      <c r="G360" s="225"/>
      <c r="H360" s="228">
        <v>0.94999999999999996</v>
      </c>
      <c r="I360" s="229"/>
      <c r="J360" s="225"/>
      <c r="K360" s="225"/>
      <c r="L360" s="230"/>
      <c r="M360" s="231"/>
      <c r="N360" s="232"/>
      <c r="O360" s="232"/>
      <c r="P360" s="232"/>
      <c r="Q360" s="232"/>
      <c r="R360" s="232"/>
      <c r="S360" s="232"/>
      <c r="T360" s="23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34" t="s">
        <v>170</v>
      </c>
      <c r="AU360" s="234" t="s">
        <v>87</v>
      </c>
      <c r="AV360" s="13" t="s">
        <v>87</v>
      </c>
      <c r="AW360" s="13" t="s">
        <v>38</v>
      </c>
      <c r="AX360" s="13" t="s">
        <v>77</v>
      </c>
      <c r="AY360" s="234" t="s">
        <v>139</v>
      </c>
    </row>
    <row r="361" s="13" customFormat="1">
      <c r="A361" s="13"/>
      <c r="B361" s="224"/>
      <c r="C361" s="225"/>
      <c r="D361" s="219" t="s">
        <v>170</v>
      </c>
      <c r="E361" s="226" t="s">
        <v>75</v>
      </c>
      <c r="F361" s="227" t="s">
        <v>426</v>
      </c>
      <c r="G361" s="225"/>
      <c r="H361" s="228">
        <v>0.41399999999999998</v>
      </c>
      <c r="I361" s="229"/>
      <c r="J361" s="225"/>
      <c r="K361" s="225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170</v>
      </c>
      <c r="AU361" s="234" t="s">
        <v>87</v>
      </c>
      <c r="AV361" s="13" t="s">
        <v>87</v>
      </c>
      <c r="AW361" s="13" t="s">
        <v>38</v>
      </c>
      <c r="AX361" s="13" t="s">
        <v>77</v>
      </c>
      <c r="AY361" s="234" t="s">
        <v>139</v>
      </c>
    </row>
    <row r="362" s="13" customFormat="1">
      <c r="A362" s="13"/>
      <c r="B362" s="224"/>
      <c r="C362" s="225"/>
      <c r="D362" s="219" t="s">
        <v>170</v>
      </c>
      <c r="E362" s="226" t="s">
        <v>75</v>
      </c>
      <c r="F362" s="227" t="s">
        <v>427</v>
      </c>
      <c r="G362" s="225"/>
      <c r="H362" s="228">
        <v>1.2969999999999999</v>
      </c>
      <c r="I362" s="229"/>
      <c r="J362" s="225"/>
      <c r="K362" s="225"/>
      <c r="L362" s="230"/>
      <c r="M362" s="231"/>
      <c r="N362" s="232"/>
      <c r="O362" s="232"/>
      <c r="P362" s="232"/>
      <c r="Q362" s="232"/>
      <c r="R362" s="232"/>
      <c r="S362" s="232"/>
      <c r="T362" s="23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4" t="s">
        <v>170</v>
      </c>
      <c r="AU362" s="234" t="s">
        <v>87</v>
      </c>
      <c r="AV362" s="13" t="s">
        <v>87</v>
      </c>
      <c r="AW362" s="13" t="s">
        <v>38</v>
      </c>
      <c r="AX362" s="13" t="s">
        <v>77</v>
      </c>
      <c r="AY362" s="234" t="s">
        <v>139</v>
      </c>
    </row>
    <row r="363" s="13" customFormat="1">
      <c r="A363" s="13"/>
      <c r="B363" s="224"/>
      <c r="C363" s="225"/>
      <c r="D363" s="219" t="s">
        <v>170</v>
      </c>
      <c r="E363" s="226" t="s">
        <v>75</v>
      </c>
      <c r="F363" s="227" t="s">
        <v>428</v>
      </c>
      <c r="G363" s="225"/>
      <c r="H363" s="228">
        <v>6.8250000000000002</v>
      </c>
      <c r="I363" s="229"/>
      <c r="J363" s="225"/>
      <c r="K363" s="225"/>
      <c r="L363" s="230"/>
      <c r="M363" s="231"/>
      <c r="N363" s="232"/>
      <c r="O363" s="232"/>
      <c r="P363" s="232"/>
      <c r="Q363" s="232"/>
      <c r="R363" s="232"/>
      <c r="S363" s="232"/>
      <c r="T363" s="23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4" t="s">
        <v>170</v>
      </c>
      <c r="AU363" s="234" t="s">
        <v>87</v>
      </c>
      <c r="AV363" s="13" t="s">
        <v>87</v>
      </c>
      <c r="AW363" s="13" t="s">
        <v>38</v>
      </c>
      <c r="AX363" s="13" t="s">
        <v>77</v>
      </c>
      <c r="AY363" s="234" t="s">
        <v>139</v>
      </c>
    </row>
    <row r="364" s="13" customFormat="1">
      <c r="A364" s="13"/>
      <c r="B364" s="224"/>
      <c r="C364" s="225"/>
      <c r="D364" s="219" t="s">
        <v>170</v>
      </c>
      <c r="E364" s="226" t="s">
        <v>75</v>
      </c>
      <c r="F364" s="227" t="s">
        <v>429</v>
      </c>
      <c r="G364" s="225"/>
      <c r="H364" s="228">
        <v>4.8840000000000003</v>
      </c>
      <c r="I364" s="229"/>
      <c r="J364" s="225"/>
      <c r="K364" s="225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170</v>
      </c>
      <c r="AU364" s="234" t="s">
        <v>87</v>
      </c>
      <c r="AV364" s="13" t="s">
        <v>87</v>
      </c>
      <c r="AW364" s="13" t="s">
        <v>38</v>
      </c>
      <c r="AX364" s="13" t="s">
        <v>77</v>
      </c>
      <c r="AY364" s="234" t="s">
        <v>139</v>
      </c>
    </row>
    <row r="365" s="13" customFormat="1">
      <c r="A365" s="13"/>
      <c r="B365" s="224"/>
      <c r="C365" s="225"/>
      <c r="D365" s="219" t="s">
        <v>170</v>
      </c>
      <c r="E365" s="226" t="s">
        <v>75</v>
      </c>
      <c r="F365" s="227" t="s">
        <v>430</v>
      </c>
      <c r="G365" s="225"/>
      <c r="H365" s="228">
        <v>7.327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170</v>
      </c>
      <c r="AU365" s="234" t="s">
        <v>87</v>
      </c>
      <c r="AV365" s="13" t="s">
        <v>87</v>
      </c>
      <c r="AW365" s="13" t="s">
        <v>38</v>
      </c>
      <c r="AX365" s="13" t="s">
        <v>77</v>
      </c>
      <c r="AY365" s="234" t="s">
        <v>139</v>
      </c>
    </row>
    <row r="366" s="13" customFormat="1">
      <c r="A366" s="13"/>
      <c r="B366" s="224"/>
      <c r="C366" s="225"/>
      <c r="D366" s="219" t="s">
        <v>170</v>
      </c>
      <c r="E366" s="226" t="s">
        <v>75</v>
      </c>
      <c r="F366" s="227" t="s">
        <v>431</v>
      </c>
      <c r="G366" s="225"/>
      <c r="H366" s="228">
        <v>2.6469999999999998</v>
      </c>
      <c r="I366" s="229"/>
      <c r="J366" s="225"/>
      <c r="K366" s="225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170</v>
      </c>
      <c r="AU366" s="234" t="s">
        <v>87</v>
      </c>
      <c r="AV366" s="13" t="s">
        <v>87</v>
      </c>
      <c r="AW366" s="13" t="s">
        <v>38</v>
      </c>
      <c r="AX366" s="13" t="s">
        <v>77</v>
      </c>
      <c r="AY366" s="234" t="s">
        <v>139</v>
      </c>
    </row>
    <row r="367" s="13" customFormat="1">
      <c r="A367" s="13"/>
      <c r="B367" s="224"/>
      <c r="C367" s="225"/>
      <c r="D367" s="219" t="s">
        <v>170</v>
      </c>
      <c r="E367" s="226" t="s">
        <v>75</v>
      </c>
      <c r="F367" s="227" t="s">
        <v>432</v>
      </c>
      <c r="G367" s="225"/>
      <c r="H367" s="228">
        <v>3.1419999999999999</v>
      </c>
      <c r="I367" s="229"/>
      <c r="J367" s="225"/>
      <c r="K367" s="225"/>
      <c r="L367" s="230"/>
      <c r="M367" s="231"/>
      <c r="N367" s="232"/>
      <c r="O367" s="232"/>
      <c r="P367" s="232"/>
      <c r="Q367" s="232"/>
      <c r="R367" s="232"/>
      <c r="S367" s="232"/>
      <c r="T367" s="23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4" t="s">
        <v>170</v>
      </c>
      <c r="AU367" s="234" t="s">
        <v>87</v>
      </c>
      <c r="AV367" s="13" t="s">
        <v>87</v>
      </c>
      <c r="AW367" s="13" t="s">
        <v>38</v>
      </c>
      <c r="AX367" s="13" t="s">
        <v>77</v>
      </c>
      <c r="AY367" s="234" t="s">
        <v>139</v>
      </c>
    </row>
    <row r="368" s="13" customFormat="1">
      <c r="A368" s="13"/>
      <c r="B368" s="224"/>
      <c r="C368" s="225"/>
      <c r="D368" s="219" t="s">
        <v>170</v>
      </c>
      <c r="E368" s="226" t="s">
        <v>75</v>
      </c>
      <c r="F368" s="227" t="s">
        <v>433</v>
      </c>
      <c r="G368" s="225"/>
      <c r="H368" s="228">
        <v>24.155000000000001</v>
      </c>
      <c r="I368" s="229"/>
      <c r="J368" s="225"/>
      <c r="K368" s="225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170</v>
      </c>
      <c r="AU368" s="234" t="s">
        <v>87</v>
      </c>
      <c r="AV368" s="13" t="s">
        <v>87</v>
      </c>
      <c r="AW368" s="13" t="s">
        <v>38</v>
      </c>
      <c r="AX368" s="13" t="s">
        <v>77</v>
      </c>
      <c r="AY368" s="234" t="s">
        <v>139</v>
      </c>
    </row>
    <row r="369" s="16" customFormat="1">
      <c r="A369" s="16"/>
      <c r="B369" s="256"/>
      <c r="C369" s="257"/>
      <c r="D369" s="219" t="s">
        <v>170</v>
      </c>
      <c r="E369" s="258" t="s">
        <v>75</v>
      </c>
      <c r="F369" s="259" t="s">
        <v>236</v>
      </c>
      <c r="G369" s="257"/>
      <c r="H369" s="260">
        <v>51.917000000000002</v>
      </c>
      <c r="I369" s="261"/>
      <c r="J369" s="257"/>
      <c r="K369" s="257"/>
      <c r="L369" s="262"/>
      <c r="M369" s="263"/>
      <c r="N369" s="264"/>
      <c r="O369" s="264"/>
      <c r="P369" s="264"/>
      <c r="Q369" s="264"/>
      <c r="R369" s="264"/>
      <c r="S369" s="264"/>
      <c r="T369" s="265"/>
      <c r="U369" s="16"/>
      <c r="V369" s="16"/>
      <c r="W369" s="16"/>
      <c r="X369" s="16"/>
      <c r="Y369" s="16"/>
      <c r="Z369" s="16"/>
      <c r="AA369" s="16"/>
      <c r="AB369" s="16"/>
      <c r="AC369" s="16"/>
      <c r="AD369" s="16"/>
      <c r="AE369" s="16"/>
      <c r="AT369" s="266" t="s">
        <v>170</v>
      </c>
      <c r="AU369" s="266" t="s">
        <v>87</v>
      </c>
      <c r="AV369" s="16" t="s">
        <v>146</v>
      </c>
      <c r="AW369" s="16" t="s">
        <v>38</v>
      </c>
      <c r="AX369" s="16" t="s">
        <v>85</v>
      </c>
      <c r="AY369" s="266" t="s">
        <v>139</v>
      </c>
    </row>
    <row r="370" s="2" customFormat="1" ht="14.4" customHeight="1">
      <c r="A370" s="40"/>
      <c r="B370" s="41"/>
      <c r="C370" s="206" t="s">
        <v>434</v>
      </c>
      <c r="D370" s="206" t="s">
        <v>141</v>
      </c>
      <c r="E370" s="207" t="s">
        <v>435</v>
      </c>
      <c r="F370" s="208" t="s">
        <v>436</v>
      </c>
      <c r="G370" s="209" t="s">
        <v>283</v>
      </c>
      <c r="H370" s="210">
        <v>0.056000000000000001</v>
      </c>
      <c r="I370" s="211"/>
      <c r="J370" s="212">
        <f>ROUND(I370*H370,2)</f>
        <v>0</v>
      </c>
      <c r="K370" s="208" t="s">
        <v>145</v>
      </c>
      <c r="L370" s="46"/>
      <c r="M370" s="213" t="s">
        <v>75</v>
      </c>
      <c r="N370" s="214" t="s">
        <v>47</v>
      </c>
      <c r="O370" s="86"/>
      <c r="P370" s="215">
        <f>O370*H370</f>
        <v>0</v>
      </c>
      <c r="Q370" s="215">
        <v>1.0608</v>
      </c>
      <c r="R370" s="215">
        <f>Q370*H370</f>
        <v>0.059404800000000001</v>
      </c>
      <c r="S370" s="215">
        <v>0</v>
      </c>
      <c r="T370" s="216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146</v>
      </c>
      <c r="AT370" s="217" t="s">
        <v>141</v>
      </c>
      <c r="AU370" s="217" t="s">
        <v>87</v>
      </c>
      <c r="AY370" s="19" t="s">
        <v>139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85</v>
      </c>
      <c r="BK370" s="218">
        <f>ROUND(I370*H370,2)</f>
        <v>0</v>
      </c>
      <c r="BL370" s="19" t="s">
        <v>146</v>
      </c>
      <c r="BM370" s="217" t="s">
        <v>437</v>
      </c>
    </row>
    <row r="371" s="13" customFormat="1">
      <c r="A371" s="13"/>
      <c r="B371" s="224"/>
      <c r="C371" s="225"/>
      <c r="D371" s="219" t="s">
        <v>170</v>
      </c>
      <c r="E371" s="226" t="s">
        <v>75</v>
      </c>
      <c r="F371" s="227" t="s">
        <v>438</v>
      </c>
      <c r="G371" s="225"/>
      <c r="H371" s="228">
        <v>0.056000000000000001</v>
      </c>
      <c r="I371" s="229"/>
      <c r="J371" s="225"/>
      <c r="K371" s="225"/>
      <c r="L371" s="230"/>
      <c r="M371" s="231"/>
      <c r="N371" s="232"/>
      <c r="O371" s="232"/>
      <c r="P371" s="232"/>
      <c r="Q371" s="232"/>
      <c r="R371" s="232"/>
      <c r="S371" s="232"/>
      <c r="T371" s="23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4" t="s">
        <v>170</v>
      </c>
      <c r="AU371" s="234" t="s">
        <v>87</v>
      </c>
      <c r="AV371" s="13" t="s">
        <v>87</v>
      </c>
      <c r="AW371" s="13" t="s">
        <v>38</v>
      </c>
      <c r="AX371" s="13" t="s">
        <v>85</v>
      </c>
      <c r="AY371" s="234" t="s">
        <v>139</v>
      </c>
    </row>
    <row r="372" s="12" customFormat="1" ht="22.8" customHeight="1">
      <c r="A372" s="12"/>
      <c r="B372" s="190"/>
      <c r="C372" s="191"/>
      <c r="D372" s="192" t="s">
        <v>76</v>
      </c>
      <c r="E372" s="204" t="s">
        <v>180</v>
      </c>
      <c r="F372" s="204" t="s">
        <v>439</v>
      </c>
      <c r="G372" s="191"/>
      <c r="H372" s="191"/>
      <c r="I372" s="194"/>
      <c r="J372" s="205">
        <f>BK372</f>
        <v>0</v>
      </c>
      <c r="K372" s="191"/>
      <c r="L372" s="196"/>
      <c r="M372" s="197"/>
      <c r="N372" s="198"/>
      <c r="O372" s="198"/>
      <c r="P372" s="199">
        <f>P373+SUM(P374:P524)</f>
        <v>0</v>
      </c>
      <c r="Q372" s="198"/>
      <c r="R372" s="199">
        <f>R373+SUM(R374:R524)</f>
        <v>70.309296200000006</v>
      </c>
      <c r="S372" s="198"/>
      <c r="T372" s="200">
        <f>T373+SUM(T374:T524)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01" t="s">
        <v>85</v>
      </c>
      <c r="AT372" s="202" t="s">
        <v>76</v>
      </c>
      <c r="AU372" s="202" t="s">
        <v>85</v>
      </c>
      <c r="AY372" s="201" t="s">
        <v>139</v>
      </c>
      <c r="BK372" s="203">
        <f>BK373+SUM(BK374:BK524)</f>
        <v>0</v>
      </c>
    </row>
    <row r="373" s="2" customFormat="1" ht="14.4" customHeight="1">
      <c r="A373" s="40"/>
      <c r="B373" s="41"/>
      <c r="C373" s="206" t="s">
        <v>440</v>
      </c>
      <c r="D373" s="206" t="s">
        <v>141</v>
      </c>
      <c r="E373" s="207" t="s">
        <v>441</v>
      </c>
      <c r="F373" s="208" t="s">
        <v>442</v>
      </c>
      <c r="G373" s="209" t="s">
        <v>443</v>
      </c>
      <c r="H373" s="210">
        <v>10</v>
      </c>
      <c r="I373" s="211"/>
      <c r="J373" s="212">
        <f>ROUND(I373*H373,2)</f>
        <v>0</v>
      </c>
      <c r="K373" s="208" t="s">
        <v>75</v>
      </c>
      <c r="L373" s="46"/>
      <c r="M373" s="213" t="s">
        <v>75</v>
      </c>
      <c r="N373" s="214" t="s">
        <v>47</v>
      </c>
      <c r="O373" s="86"/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146</v>
      </c>
      <c r="AT373" s="217" t="s">
        <v>141</v>
      </c>
      <c r="AU373" s="217" t="s">
        <v>87</v>
      </c>
      <c r="AY373" s="19" t="s">
        <v>139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85</v>
      </c>
      <c r="BK373" s="218">
        <f>ROUND(I373*H373,2)</f>
        <v>0</v>
      </c>
      <c r="BL373" s="19" t="s">
        <v>146</v>
      </c>
      <c r="BM373" s="217" t="s">
        <v>444</v>
      </c>
    </row>
    <row r="374" s="2" customFormat="1" ht="14.4" customHeight="1">
      <c r="A374" s="40"/>
      <c r="B374" s="41"/>
      <c r="C374" s="206" t="s">
        <v>445</v>
      </c>
      <c r="D374" s="206" t="s">
        <v>141</v>
      </c>
      <c r="E374" s="207" t="s">
        <v>446</v>
      </c>
      <c r="F374" s="208" t="s">
        <v>447</v>
      </c>
      <c r="G374" s="209" t="s">
        <v>443</v>
      </c>
      <c r="H374" s="210">
        <v>5</v>
      </c>
      <c r="I374" s="211"/>
      <c r="J374" s="212">
        <f>ROUND(I374*H374,2)</f>
        <v>0</v>
      </c>
      <c r="K374" s="208" t="s">
        <v>75</v>
      </c>
      <c r="L374" s="46"/>
      <c r="M374" s="213" t="s">
        <v>75</v>
      </c>
      <c r="N374" s="214" t="s">
        <v>47</v>
      </c>
      <c r="O374" s="86"/>
      <c r="P374" s="215">
        <f>O374*H374</f>
        <v>0</v>
      </c>
      <c r="Q374" s="215">
        <v>0</v>
      </c>
      <c r="R374" s="215">
        <f>Q374*H374</f>
        <v>0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146</v>
      </c>
      <c r="AT374" s="217" t="s">
        <v>141</v>
      </c>
      <c r="AU374" s="217" t="s">
        <v>87</v>
      </c>
      <c r="AY374" s="19" t="s">
        <v>139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85</v>
      </c>
      <c r="BK374" s="218">
        <f>ROUND(I374*H374,2)</f>
        <v>0</v>
      </c>
      <c r="BL374" s="19" t="s">
        <v>146</v>
      </c>
      <c r="BM374" s="217" t="s">
        <v>448</v>
      </c>
    </row>
    <row r="375" s="2" customFormat="1" ht="14.4" customHeight="1">
      <c r="A375" s="40"/>
      <c r="B375" s="41"/>
      <c r="C375" s="206" t="s">
        <v>449</v>
      </c>
      <c r="D375" s="206" t="s">
        <v>141</v>
      </c>
      <c r="E375" s="207" t="s">
        <v>450</v>
      </c>
      <c r="F375" s="208" t="s">
        <v>451</v>
      </c>
      <c r="G375" s="209" t="s">
        <v>443</v>
      </c>
      <c r="H375" s="210">
        <v>12</v>
      </c>
      <c r="I375" s="211"/>
      <c r="J375" s="212">
        <f>ROUND(I375*H375,2)</f>
        <v>0</v>
      </c>
      <c r="K375" s="208" t="s">
        <v>75</v>
      </c>
      <c r="L375" s="46"/>
      <c r="M375" s="213" t="s">
        <v>75</v>
      </c>
      <c r="N375" s="214" t="s">
        <v>47</v>
      </c>
      <c r="O375" s="86"/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7" t="s">
        <v>146</v>
      </c>
      <c r="AT375" s="217" t="s">
        <v>141</v>
      </c>
      <c r="AU375" s="217" t="s">
        <v>87</v>
      </c>
      <c r="AY375" s="19" t="s">
        <v>139</v>
      </c>
      <c r="BE375" s="218">
        <f>IF(N375="základní",J375,0)</f>
        <v>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9" t="s">
        <v>85</v>
      </c>
      <c r="BK375" s="218">
        <f>ROUND(I375*H375,2)</f>
        <v>0</v>
      </c>
      <c r="BL375" s="19" t="s">
        <v>146</v>
      </c>
      <c r="BM375" s="217" t="s">
        <v>452</v>
      </c>
    </row>
    <row r="376" s="2" customFormat="1" ht="14.4" customHeight="1">
      <c r="A376" s="40"/>
      <c r="B376" s="41"/>
      <c r="C376" s="206" t="s">
        <v>453</v>
      </c>
      <c r="D376" s="206" t="s">
        <v>141</v>
      </c>
      <c r="E376" s="207" t="s">
        <v>454</v>
      </c>
      <c r="F376" s="208" t="s">
        <v>455</v>
      </c>
      <c r="G376" s="209" t="s">
        <v>144</v>
      </c>
      <c r="H376" s="210">
        <v>225.09999999999999</v>
      </c>
      <c r="I376" s="211"/>
      <c r="J376" s="212">
        <f>ROUND(I376*H376,2)</f>
        <v>0</v>
      </c>
      <c r="K376" s="208" t="s">
        <v>145</v>
      </c>
      <c r="L376" s="46"/>
      <c r="M376" s="213" t="s">
        <v>75</v>
      </c>
      <c r="N376" s="214" t="s">
        <v>47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</v>
      </c>
      <c r="T376" s="216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146</v>
      </c>
      <c r="AT376" s="217" t="s">
        <v>141</v>
      </c>
      <c r="AU376" s="217" t="s">
        <v>87</v>
      </c>
      <c r="AY376" s="19" t="s">
        <v>139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85</v>
      </c>
      <c r="BK376" s="218">
        <f>ROUND(I376*H376,2)</f>
        <v>0</v>
      </c>
      <c r="BL376" s="19" t="s">
        <v>146</v>
      </c>
      <c r="BM376" s="217" t="s">
        <v>456</v>
      </c>
    </row>
    <row r="377" s="2" customFormat="1">
      <c r="A377" s="40"/>
      <c r="B377" s="41"/>
      <c r="C377" s="42"/>
      <c r="D377" s="219" t="s">
        <v>148</v>
      </c>
      <c r="E377" s="42"/>
      <c r="F377" s="220" t="s">
        <v>457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148</v>
      </c>
      <c r="AU377" s="19" t="s">
        <v>87</v>
      </c>
    </row>
    <row r="378" s="2" customFormat="1" ht="14.4" customHeight="1">
      <c r="A378" s="40"/>
      <c r="B378" s="41"/>
      <c r="C378" s="267" t="s">
        <v>458</v>
      </c>
      <c r="D378" s="267" t="s">
        <v>305</v>
      </c>
      <c r="E378" s="268" t="s">
        <v>459</v>
      </c>
      <c r="F378" s="269" t="s">
        <v>460</v>
      </c>
      <c r="G378" s="270" t="s">
        <v>144</v>
      </c>
      <c r="H378" s="271">
        <v>227.351</v>
      </c>
      <c r="I378" s="272"/>
      <c r="J378" s="273">
        <f>ROUND(I378*H378,2)</f>
        <v>0</v>
      </c>
      <c r="K378" s="269" t="s">
        <v>145</v>
      </c>
      <c r="L378" s="274"/>
      <c r="M378" s="275" t="s">
        <v>75</v>
      </c>
      <c r="N378" s="276" t="s">
        <v>47</v>
      </c>
      <c r="O378" s="86"/>
      <c r="P378" s="215">
        <f>O378*H378</f>
        <v>0</v>
      </c>
      <c r="Q378" s="215">
        <v>0.014500000000000001</v>
      </c>
      <c r="R378" s="215">
        <f>Q378*H378</f>
        <v>3.2965895000000001</v>
      </c>
      <c r="S378" s="215">
        <v>0</v>
      </c>
      <c r="T378" s="216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7" t="s">
        <v>461</v>
      </c>
      <c r="AT378" s="217" t="s">
        <v>305</v>
      </c>
      <c r="AU378" s="217" t="s">
        <v>87</v>
      </c>
      <c r="AY378" s="19" t="s">
        <v>139</v>
      </c>
      <c r="BE378" s="218">
        <f>IF(N378="základní",J378,0)</f>
        <v>0</v>
      </c>
      <c r="BF378" s="218">
        <f>IF(N378="snížená",J378,0)</f>
        <v>0</v>
      </c>
      <c r="BG378" s="218">
        <f>IF(N378="zákl. přenesená",J378,0)</f>
        <v>0</v>
      </c>
      <c r="BH378" s="218">
        <f>IF(N378="sníž. přenesená",J378,0)</f>
        <v>0</v>
      </c>
      <c r="BI378" s="218">
        <f>IF(N378="nulová",J378,0)</f>
        <v>0</v>
      </c>
      <c r="BJ378" s="19" t="s">
        <v>85</v>
      </c>
      <c r="BK378" s="218">
        <f>ROUND(I378*H378,2)</f>
        <v>0</v>
      </c>
      <c r="BL378" s="19" t="s">
        <v>461</v>
      </c>
      <c r="BM378" s="217" t="s">
        <v>462</v>
      </c>
    </row>
    <row r="379" s="13" customFormat="1">
      <c r="A379" s="13"/>
      <c r="B379" s="224"/>
      <c r="C379" s="225"/>
      <c r="D379" s="219" t="s">
        <v>170</v>
      </c>
      <c r="E379" s="226" t="s">
        <v>75</v>
      </c>
      <c r="F379" s="227" t="s">
        <v>463</v>
      </c>
      <c r="G379" s="225"/>
      <c r="H379" s="228">
        <v>158.59999999999999</v>
      </c>
      <c r="I379" s="229"/>
      <c r="J379" s="225"/>
      <c r="K379" s="225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170</v>
      </c>
      <c r="AU379" s="234" t="s">
        <v>87</v>
      </c>
      <c r="AV379" s="13" t="s">
        <v>87</v>
      </c>
      <c r="AW379" s="13" t="s">
        <v>38</v>
      </c>
      <c r="AX379" s="13" t="s">
        <v>77</v>
      </c>
      <c r="AY379" s="234" t="s">
        <v>139</v>
      </c>
    </row>
    <row r="380" s="13" customFormat="1">
      <c r="A380" s="13"/>
      <c r="B380" s="224"/>
      <c r="C380" s="225"/>
      <c r="D380" s="219" t="s">
        <v>170</v>
      </c>
      <c r="E380" s="226" t="s">
        <v>75</v>
      </c>
      <c r="F380" s="227" t="s">
        <v>464</v>
      </c>
      <c r="G380" s="225"/>
      <c r="H380" s="228">
        <v>65</v>
      </c>
      <c r="I380" s="229"/>
      <c r="J380" s="225"/>
      <c r="K380" s="225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170</v>
      </c>
      <c r="AU380" s="234" t="s">
        <v>87</v>
      </c>
      <c r="AV380" s="13" t="s">
        <v>87</v>
      </c>
      <c r="AW380" s="13" t="s">
        <v>38</v>
      </c>
      <c r="AX380" s="13" t="s">
        <v>77</v>
      </c>
      <c r="AY380" s="234" t="s">
        <v>139</v>
      </c>
    </row>
    <row r="381" s="13" customFormat="1">
      <c r="A381" s="13"/>
      <c r="B381" s="224"/>
      <c r="C381" s="225"/>
      <c r="D381" s="219" t="s">
        <v>170</v>
      </c>
      <c r="E381" s="226" t="s">
        <v>75</v>
      </c>
      <c r="F381" s="227" t="s">
        <v>465</v>
      </c>
      <c r="G381" s="225"/>
      <c r="H381" s="228">
        <v>1.5</v>
      </c>
      <c r="I381" s="229"/>
      <c r="J381" s="225"/>
      <c r="K381" s="225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170</v>
      </c>
      <c r="AU381" s="234" t="s">
        <v>87</v>
      </c>
      <c r="AV381" s="13" t="s">
        <v>87</v>
      </c>
      <c r="AW381" s="13" t="s">
        <v>38</v>
      </c>
      <c r="AX381" s="13" t="s">
        <v>77</v>
      </c>
      <c r="AY381" s="234" t="s">
        <v>139</v>
      </c>
    </row>
    <row r="382" s="16" customFormat="1">
      <c r="A382" s="16"/>
      <c r="B382" s="256"/>
      <c r="C382" s="257"/>
      <c r="D382" s="219" t="s">
        <v>170</v>
      </c>
      <c r="E382" s="258" t="s">
        <v>75</v>
      </c>
      <c r="F382" s="259" t="s">
        <v>236</v>
      </c>
      <c r="G382" s="257"/>
      <c r="H382" s="260">
        <v>225.09999999999999</v>
      </c>
      <c r="I382" s="261"/>
      <c r="J382" s="257"/>
      <c r="K382" s="257"/>
      <c r="L382" s="262"/>
      <c r="M382" s="263"/>
      <c r="N382" s="264"/>
      <c r="O382" s="264"/>
      <c r="P382" s="264"/>
      <c r="Q382" s="264"/>
      <c r="R382" s="264"/>
      <c r="S382" s="264"/>
      <c r="T382" s="265"/>
      <c r="U382" s="16"/>
      <c r="V382" s="16"/>
      <c r="W382" s="16"/>
      <c r="X382" s="16"/>
      <c r="Y382" s="16"/>
      <c r="Z382" s="16"/>
      <c r="AA382" s="16"/>
      <c r="AB382" s="16"/>
      <c r="AC382" s="16"/>
      <c r="AD382" s="16"/>
      <c r="AE382" s="16"/>
      <c r="AT382" s="266" t="s">
        <v>170</v>
      </c>
      <c r="AU382" s="266" t="s">
        <v>87</v>
      </c>
      <c r="AV382" s="16" t="s">
        <v>146</v>
      </c>
      <c r="AW382" s="16" t="s">
        <v>38</v>
      </c>
      <c r="AX382" s="16" t="s">
        <v>85</v>
      </c>
      <c r="AY382" s="266" t="s">
        <v>139</v>
      </c>
    </row>
    <row r="383" s="13" customFormat="1">
      <c r="A383" s="13"/>
      <c r="B383" s="224"/>
      <c r="C383" s="225"/>
      <c r="D383" s="219" t="s">
        <v>170</v>
      </c>
      <c r="E383" s="225"/>
      <c r="F383" s="227" t="s">
        <v>466</v>
      </c>
      <c r="G383" s="225"/>
      <c r="H383" s="228">
        <v>227.351</v>
      </c>
      <c r="I383" s="229"/>
      <c r="J383" s="225"/>
      <c r="K383" s="225"/>
      <c r="L383" s="230"/>
      <c r="M383" s="231"/>
      <c r="N383" s="232"/>
      <c r="O383" s="232"/>
      <c r="P383" s="232"/>
      <c r="Q383" s="232"/>
      <c r="R383" s="232"/>
      <c r="S383" s="232"/>
      <c r="T383" s="23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4" t="s">
        <v>170</v>
      </c>
      <c r="AU383" s="234" t="s">
        <v>87</v>
      </c>
      <c r="AV383" s="13" t="s">
        <v>87</v>
      </c>
      <c r="AW383" s="13" t="s">
        <v>4</v>
      </c>
      <c r="AX383" s="13" t="s">
        <v>85</v>
      </c>
      <c r="AY383" s="234" t="s">
        <v>139</v>
      </c>
    </row>
    <row r="384" s="2" customFormat="1" ht="14.4" customHeight="1">
      <c r="A384" s="40"/>
      <c r="B384" s="41"/>
      <c r="C384" s="267" t="s">
        <v>467</v>
      </c>
      <c r="D384" s="267" t="s">
        <v>305</v>
      </c>
      <c r="E384" s="268" t="s">
        <v>468</v>
      </c>
      <c r="F384" s="269" t="s">
        <v>469</v>
      </c>
      <c r="G384" s="270" t="s">
        <v>356</v>
      </c>
      <c r="H384" s="271">
        <v>14</v>
      </c>
      <c r="I384" s="272"/>
      <c r="J384" s="273">
        <f>ROUND(I384*H384,2)</f>
        <v>0</v>
      </c>
      <c r="K384" s="269" t="s">
        <v>75</v>
      </c>
      <c r="L384" s="274"/>
      <c r="M384" s="275" t="s">
        <v>75</v>
      </c>
      <c r="N384" s="276" t="s">
        <v>47</v>
      </c>
      <c r="O384" s="86"/>
      <c r="P384" s="215">
        <f>O384*H384</f>
        <v>0</v>
      </c>
      <c r="Q384" s="215">
        <v>0.00020000000000000001</v>
      </c>
      <c r="R384" s="215">
        <f>Q384*H384</f>
        <v>0.0028</v>
      </c>
      <c r="S384" s="215">
        <v>0</v>
      </c>
      <c r="T384" s="216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7" t="s">
        <v>461</v>
      </c>
      <c r="AT384" s="217" t="s">
        <v>305</v>
      </c>
      <c r="AU384" s="217" t="s">
        <v>87</v>
      </c>
      <c r="AY384" s="19" t="s">
        <v>139</v>
      </c>
      <c r="BE384" s="218">
        <f>IF(N384="základní",J384,0)</f>
        <v>0</v>
      </c>
      <c r="BF384" s="218">
        <f>IF(N384="snížená",J384,0)</f>
        <v>0</v>
      </c>
      <c r="BG384" s="218">
        <f>IF(N384="zákl. přenesená",J384,0)</f>
        <v>0</v>
      </c>
      <c r="BH384" s="218">
        <f>IF(N384="sníž. přenesená",J384,0)</f>
        <v>0</v>
      </c>
      <c r="BI384" s="218">
        <f>IF(N384="nulová",J384,0)</f>
        <v>0</v>
      </c>
      <c r="BJ384" s="19" t="s">
        <v>85</v>
      </c>
      <c r="BK384" s="218">
        <f>ROUND(I384*H384,2)</f>
        <v>0</v>
      </c>
      <c r="BL384" s="19" t="s">
        <v>461</v>
      </c>
      <c r="BM384" s="217" t="s">
        <v>470</v>
      </c>
    </row>
    <row r="385" s="2" customFormat="1" ht="14.4" customHeight="1">
      <c r="A385" s="40"/>
      <c r="B385" s="41"/>
      <c r="C385" s="206" t="s">
        <v>471</v>
      </c>
      <c r="D385" s="206" t="s">
        <v>141</v>
      </c>
      <c r="E385" s="207" t="s">
        <v>472</v>
      </c>
      <c r="F385" s="208" t="s">
        <v>473</v>
      </c>
      <c r="G385" s="209" t="s">
        <v>144</v>
      </c>
      <c r="H385" s="210">
        <v>15.5</v>
      </c>
      <c r="I385" s="211"/>
      <c r="J385" s="212">
        <f>ROUND(I385*H385,2)</f>
        <v>0</v>
      </c>
      <c r="K385" s="208" t="s">
        <v>145</v>
      </c>
      <c r="L385" s="46"/>
      <c r="M385" s="213" t="s">
        <v>75</v>
      </c>
      <c r="N385" s="214" t="s">
        <v>47</v>
      </c>
      <c r="O385" s="86"/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146</v>
      </c>
      <c r="AT385" s="217" t="s">
        <v>141</v>
      </c>
      <c r="AU385" s="217" t="s">
        <v>87</v>
      </c>
      <c r="AY385" s="19" t="s">
        <v>139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85</v>
      </c>
      <c r="BK385" s="218">
        <f>ROUND(I385*H385,2)</f>
        <v>0</v>
      </c>
      <c r="BL385" s="19" t="s">
        <v>146</v>
      </c>
      <c r="BM385" s="217" t="s">
        <v>474</v>
      </c>
    </row>
    <row r="386" s="2" customFormat="1">
      <c r="A386" s="40"/>
      <c r="B386" s="41"/>
      <c r="C386" s="42"/>
      <c r="D386" s="219" t="s">
        <v>148</v>
      </c>
      <c r="E386" s="42"/>
      <c r="F386" s="220" t="s">
        <v>457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148</v>
      </c>
      <c r="AU386" s="19" t="s">
        <v>87</v>
      </c>
    </row>
    <row r="387" s="2" customFormat="1" ht="14.4" customHeight="1">
      <c r="A387" s="40"/>
      <c r="B387" s="41"/>
      <c r="C387" s="267" t="s">
        <v>475</v>
      </c>
      <c r="D387" s="267" t="s">
        <v>305</v>
      </c>
      <c r="E387" s="268" t="s">
        <v>476</v>
      </c>
      <c r="F387" s="269" t="s">
        <v>477</v>
      </c>
      <c r="G387" s="270" t="s">
        <v>144</v>
      </c>
      <c r="H387" s="271">
        <v>15.654999999999999</v>
      </c>
      <c r="I387" s="272"/>
      <c r="J387" s="273">
        <f>ROUND(I387*H387,2)</f>
        <v>0</v>
      </c>
      <c r="K387" s="269" t="s">
        <v>145</v>
      </c>
      <c r="L387" s="274"/>
      <c r="M387" s="275" t="s">
        <v>75</v>
      </c>
      <c r="N387" s="276" t="s">
        <v>47</v>
      </c>
      <c r="O387" s="86"/>
      <c r="P387" s="215">
        <f>O387*H387</f>
        <v>0</v>
      </c>
      <c r="Q387" s="215">
        <v>0.018100000000000002</v>
      </c>
      <c r="R387" s="215">
        <f>Q387*H387</f>
        <v>0.28335550000000004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180</v>
      </c>
      <c r="AT387" s="217" t="s">
        <v>305</v>
      </c>
      <c r="AU387" s="217" t="s">
        <v>87</v>
      </c>
      <c r="AY387" s="19" t="s">
        <v>139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85</v>
      </c>
      <c r="BK387" s="218">
        <f>ROUND(I387*H387,2)</f>
        <v>0</v>
      </c>
      <c r="BL387" s="19" t="s">
        <v>146</v>
      </c>
      <c r="BM387" s="217" t="s">
        <v>478</v>
      </c>
    </row>
    <row r="388" s="15" customFormat="1">
      <c r="A388" s="15"/>
      <c r="B388" s="246"/>
      <c r="C388" s="247"/>
      <c r="D388" s="219" t="s">
        <v>170</v>
      </c>
      <c r="E388" s="248" t="s">
        <v>75</v>
      </c>
      <c r="F388" s="249" t="s">
        <v>479</v>
      </c>
      <c r="G388" s="247"/>
      <c r="H388" s="248" t="s">
        <v>75</v>
      </c>
      <c r="I388" s="250"/>
      <c r="J388" s="247"/>
      <c r="K388" s="247"/>
      <c r="L388" s="251"/>
      <c r="M388" s="252"/>
      <c r="N388" s="253"/>
      <c r="O388" s="253"/>
      <c r="P388" s="253"/>
      <c r="Q388" s="253"/>
      <c r="R388" s="253"/>
      <c r="S388" s="253"/>
      <c r="T388" s="254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5" t="s">
        <v>170</v>
      </c>
      <c r="AU388" s="255" t="s">
        <v>87</v>
      </c>
      <c r="AV388" s="15" t="s">
        <v>85</v>
      </c>
      <c r="AW388" s="15" t="s">
        <v>38</v>
      </c>
      <c r="AX388" s="15" t="s">
        <v>77</v>
      </c>
      <c r="AY388" s="255" t="s">
        <v>139</v>
      </c>
    </row>
    <row r="389" s="13" customFormat="1">
      <c r="A389" s="13"/>
      <c r="B389" s="224"/>
      <c r="C389" s="225"/>
      <c r="D389" s="219" t="s">
        <v>170</v>
      </c>
      <c r="E389" s="226" t="s">
        <v>75</v>
      </c>
      <c r="F389" s="227" t="s">
        <v>480</v>
      </c>
      <c r="G389" s="225"/>
      <c r="H389" s="228">
        <v>14.5</v>
      </c>
      <c r="I389" s="229"/>
      <c r="J389" s="225"/>
      <c r="K389" s="225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170</v>
      </c>
      <c r="AU389" s="234" t="s">
        <v>87</v>
      </c>
      <c r="AV389" s="13" t="s">
        <v>87</v>
      </c>
      <c r="AW389" s="13" t="s">
        <v>38</v>
      </c>
      <c r="AX389" s="13" t="s">
        <v>77</v>
      </c>
      <c r="AY389" s="234" t="s">
        <v>139</v>
      </c>
    </row>
    <row r="390" s="13" customFormat="1">
      <c r="A390" s="13"/>
      <c r="B390" s="224"/>
      <c r="C390" s="225"/>
      <c r="D390" s="219" t="s">
        <v>170</v>
      </c>
      <c r="E390" s="226" t="s">
        <v>75</v>
      </c>
      <c r="F390" s="227" t="s">
        <v>481</v>
      </c>
      <c r="G390" s="225"/>
      <c r="H390" s="228">
        <v>1</v>
      </c>
      <c r="I390" s="229"/>
      <c r="J390" s="225"/>
      <c r="K390" s="225"/>
      <c r="L390" s="230"/>
      <c r="M390" s="231"/>
      <c r="N390" s="232"/>
      <c r="O390" s="232"/>
      <c r="P390" s="232"/>
      <c r="Q390" s="232"/>
      <c r="R390" s="232"/>
      <c r="S390" s="232"/>
      <c r="T390" s="23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4" t="s">
        <v>170</v>
      </c>
      <c r="AU390" s="234" t="s">
        <v>87</v>
      </c>
      <c r="AV390" s="13" t="s">
        <v>87</v>
      </c>
      <c r="AW390" s="13" t="s">
        <v>38</v>
      </c>
      <c r="AX390" s="13" t="s">
        <v>77</v>
      </c>
      <c r="AY390" s="234" t="s">
        <v>139</v>
      </c>
    </row>
    <row r="391" s="16" customFormat="1">
      <c r="A391" s="16"/>
      <c r="B391" s="256"/>
      <c r="C391" s="257"/>
      <c r="D391" s="219" t="s">
        <v>170</v>
      </c>
      <c r="E391" s="258" t="s">
        <v>75</v>
      </c>
      <c r="F391" s="259" t="s">
        <v>236</v>
      </c>
      <c r="G391" s="257"/>
      <c r="H391" s="260">
        <v>15.5</v>
      </c>
      <c r="I391" s="261"/>
      <c r="J391" s="257"/>
      <c r="K391" s="257"/>
      <c r="L391" s="262"/>
      <c r="M391" s="263"/>
      <c r="N391" s="264"/>
      <c r="O391" s="264"/>
      <c r="P391" s="264"/>
      <c r="Q391" s="264"/>
      <c r="R391" s="264"/>
      <c r="S391" s="264"/>
      <c r="T391" s="265"/>
      <c r="U391" s="16"/>
      <c r="V391" s="16"/>
      <c r="W391" s="16"/>
      <c r="X391" s="16"/>
      <c r="Y391" s="16"/>
      <c r="Z391" s="16"/>
      <c r="AA391" s="16"/>
      <c r="AB391" s="16"/>
      <c r="AC391" s="16"/>
      <c r="AD391" s="16"/>
      <c r="AE391" s="16"/>
      <c r="AT391" s="266" t="s">
        <v>170</v>
      </c>
      <c r="AU391" s="266" t="s">
        <v>87</v>
      </c>
      <c r="AV391" s="16" t="s">
        <v>146</v>
      </c>
      <c r="AW391" s="16" t="s">
        <v>38</v>
      </c>
      <c r="AX391" s="16" t="s">
        <v>85</v>
      </c>
      <c r="AY391" s="266" t="s">
        <v>139</v>
      </c>
    </row>
    <row r="392" s="13" customFormat="1">
      <c r="A392" s="13"/>
      <c r="B392" s="224"/>
      <c r="C392" s="225"/>
      <c r="D392" s="219" t="s">
        <v>170</v>
      </c>
      <c r="E392" s="225"/>
      <c r="F392" s="227" t="s">
        <v>482</v>
      </c>
      <c r="G392" s="225"/>
      <c r="H392" s="228">
        <v>15.654999999999999</v>
      </c>
      <c r="I392" s="229"/>
      <c r="J392" s="225"/>
      <c r="K392" s="225"/>
      <c r="L392" s="230"/>
      <c r="M392" s="231"/>
      <c r="N392" s="232"/>
      <c r="O392" s="232"/>
      <c r="P392" s="232"/>
      <c r="Q392" s="232"/>
      <c r="R392" s="232"/>
      <c r="S392" s="232"/>
      <c r="T392" s="23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4" t="s">
        <v>170</v>
      </c>
      <c r="AU392" s="234" t="s">
        <v>87</v>
      </c>
      <c r="AV392" s="13" t="s">
        <v>87</v>
      </c>
      <c r="AW392" s="13" t="s">
        <v>4</v>
      </c>
      <c r="AX392" s="13" t="s">
        <v>85</v>
      </c>
      <c r="AY392" s="234" t="s">
        <v>139</v>
      </c>
    </row>
    <row r="393" s="2" customFormat="1" ht="14.4" customHeight="1">
      <c r="A393" s="40"/>
      <c r="B393" s="41"/>
      <c r="C393" s="267" t="s">
        <v>483</v>
      </c>
      <c r="D393" s="267" t="s">
        <v>305</v>
      </c>
      <c r="E393" s="268" t="s">
        <v>484</v>
      </c>
      <c r="F393" s="269" t="s">
        <v>485</v>
      </c>
      <c r="G393" s="270" t="s">
        <v>356</v>
      </c>
      <c r="H393" s="271">
        <v>8</v>
      </c>
      <c r="I393" s="272"/>
      <c r="J393" s="273">
        <f>ROUND(I393*H393,2)</f>
        <v>0</v>
      </c>
      <c r="K393" s="269" t="s">
        <v>75</v>
      </c>
      <c r="L393" s="274"/>
      <c r="M393" s="275" t="s">
        <v>75</v>
      </c>
      <c r="N393" s="276" t="s">
        <v>47</v>
      </c>
      <c r="O393" s="86"/>
      <c r="P393" s="215">
        <f>O393*H393</f>
        <v>0</v>
      </c>
      <c r="Q393" s="215">
        <v>0.00020000000000000001</v>
      </c>
      <c r="R393" s="215">
        <f>Q393*H393</f>
        <v>0.0016000000000000001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180</v>
      </c>
      <c r="AT393" s="217" t="s">
        <v>305</v>
      </c>
      <c r="AU393" s="217" t="s">
        <v>87</v>
      </c>
      <c r="AY393" s="19" t="s">
        <v>139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85</v>
      </c>
      <c r="BK393" s="218">
        <f>ROUND(I393*H393,2)</f>
        <v>0</v>
      </c>
      <c r="BL393" s="19" t="s">
        <v>146</v>
      </c>
      <c r="BM393" s="217" t="s">
        <v>486</v>
      </c>
    </row>
    <row r="394" s="2" customFormat="1" ht="14.4" customHeight="1">
      <c r="A394" s="40"/>
      <c r="B394" s="41"/>
      <c r="C394" s="206" t="s">
        <v>487</v>
      </c>
      <c r="D394" s="206" t="s">
        <v>141</v>
      </c>
      <c r="E394" s="207" t="s">
        <v>488</v>
      </c>
      <c r="F394" s="208" t="s">
        <v>489</v>
      </c>
      <c r="G394" s="209" t="s">
        <v>144</v>
      </c>
      <c r="H394" s="210">
        <v>1497.5</v>
      </c>
      <c r="I394" s="211"/>
      <c r="J394" s="212">
        <f>ROUND(I394*H394,2)</f>
        <v>0</v>
      </c>
      <c r="K394" s="208" t="s">
        <v>145</v>
      </c>
      <c r="L394" s="46"/>
      <c r="M394" s="213" t="s">
        <v>75</v>
      </c>
      <c r="N394" s="214" t="s">
        <v>47</v>
      </c>
      <c r="O394" s="86"/>
      <c r="P394" s="215">
        <f>O394*H394</f>
        <v>0</v>
      </c>
      <c r="Q394" s="215">
        <v>0</v>
      </c>
      <c r="R394" s="215">
        <f>Q394*H394</f>
        <v>0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146</v>
      </c>
      <c r="AT394" s="217" t="s">
        <v>141</v>
      </c>
      <c r="AU394" s="217" t="s">
        <v>87</v>
      </c>
      <c r="AY394" s="19" t="s">
        <v>139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85</v>
      </c>
      <c r="BK394" s="218">
        <f>ROUND(I394*H394,2)</f>
        <v>0</v>
      </c>
      <c r="BL394" s="19" t="s">
        <v>146</v>
      </c>
      <c r="BM394" s="217" t="s">
        <v>490</v>
      </c>
    </row>
    <row r="395" s="2" customFormat="1">
      <c r="A395" s="40"/>
      <c r="B395" s="41"/>
      <c r="C395" s="42"/>
      <c r="D395" s="219" t="s">
        <v>148</v>
      </c>
      <c r="E395" s="42"/>
      <c r="F395" s="220" t="s">
        <v>457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148</v>
      </c>
      <c r="AU395" s="19" t="s">
        <v>87</v>
      </c>
    </row>
    <row r="396" s="2" customFormat="1" ht="14.4" customHeight="1">
      <c r="A396" s="40"/>
      <c r="B396" s="41"/>
      <c r="C396" s="267" t="s">
        <v>491</v>
      </c>
      <c r="D396" s="267" t="s">
        <v>305</v>
      </c>
      <c r="E396" s="268" t="s">
        <v>492</v>
      </c>
      <c r="F396" s="269" t="s">
        <v>493</v>
      </c>
      <c r="G396" s="270" t="s">
        <v>144</v>
      </c>
      <c r="H396" s="271">
        <v>1512.4749999999999</v>
      </c>
      <c r="I396" s="272"/>
      <c r="J396" s="273">
        <f>ROUND(I396*H396,2)</f>
        <v>0</v>
      </c>
      <c r="K396" s="269" t="s">
        <v>145</v>
      </c>
      <c r="L396" s="274"/>
      <c r="M396" s="275" t="s">
        <v>75</v>
      </c>
      <c r="N396" s="276" t="s">
        <v>47</v>
      </c>
      <c r="O396" s="86"/>
      <c r="P396" s="215">
        <f>O396*H396</f>
        <v>0</v>
      </c>
      <c r="Q396" s="215">
        <v>0.036999999999999998</v>
      </c>
      <c r="R396" s="215">
        <f>Q396*H396</f>
        <v>55.961574999999996</v>
      </c>
      <c r="S396" s="215">
        <v>0</v>
      </c>
      <c r="T396" s="216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17" t="s">
        <v>461</v>
      </c>
      <c r="AT396" s="217" t="s">
        <v>305</v>
      </c>
      <c r="AU396" s="217" t="s">
        <v>87</v>
      </c>
      <c r="AY396" s="19" t="s">
        <v>139</v>
      </c>
      <c r="BE396" s="218">
        <f>IF(N396="základní",J396,0)</f>
        <v>0</v>
      </c>
      <c r="BF396" s="218">
        <f>IF(N396="snížená",J396,0)</f>
        <v>0</v>
      </c>
      <c r="BG396" s="218">
        <f>IF(N396="zákl. přenesená",J396,0)</f>
        <v>0</v>
      </c>
      <c r="BH396" s="218">
        <f>IF(N396="sníž. přenesená",J396,0)</f>
        <v>0</v>
      </c>
      <c r="BI396" s="218">
        <f>IF(N396="nulová",J396,0)</f>
        <v>0</v>
      </c>
      <c r="BJ396" s="19" t="s">
        <v>85</v>
      </c>
      <c r="BK396" s="218">
        <f>ROUND(I396*H396,2)</f>
        <v>0</v>
      </c>
      <c r="BL396" s="19" t="s">
        <v>461</v>
      </c>
      <c r="BM396" s="217" t="s">
        <v>494</v>
      </c>
    </row>
    <row r="397" s="13" customFormat="1">
      <c r="A397" s="13"/>
      <c r="B397" s="224"/>
      <c r="C397" s="225"/>
      <c r="D397" s="219" t="s">
        <v>170</v>
      </c>
      <c r="E397" s="226" t="s">
        <v>75</v>
      </c>
      <c r="F397" s="227" t="s">
        <v>495</v>
      </c>
      <c r="G397" s="225"/>
      <c r="H397" s="228">
        <v>1158.8</v>
      </c>
      <c r="I397" s="229"/>
      <c r="J397" s="225"/>
      <c r="K397" s="225"/>
      <c r="L397" s="230"/>
      <c r="M397" s="231"/>
      <c r="N397" s="232"/>
      <c r="O397" s="232"/>
      <c r="P397" s="232"/>
      <c r="Q397" s="232"/>
      <c r="R397" s="232"/>
      <c r="S397" s="232"/>
      <c r="T397" s="23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4" t="s">
        <v>170</v>
      </c>
      <c r="AU397" s="234" t="s">
        <v>87</v>
      </c>
      <c r="AV397" s="13" t="s">
        <v>87</v>
      </c>
      <c r="AW397" s="13" t="s">
        <v>38</v>
      </c>
      <c r="AX397" s="13" t="s">
        <v>77</v>
      </c>
      <c r="AY397" s="234" t="s">
        <v>139</v>
      </c>
    </row>
    <row r="398" s="13" customFormat="1">
      <c r="A398" s="13"/>
      <c r="B398" s="224"/>
      <c r="C398" s="225"/>
      <c r="D398" s="219" t="s">
        <v>170</v>
      </c>
      <c r="E398" s="226" t="s">
        <v>75</v>
      </c>
      <c r="F398" s="227" t="s">
        <v>496</v>
      </c>
      <c r="G398" s="225"/>
      <c r="H398" s="228">
        <v>337.69999999999999</v>
      </c>
      <c r="I398" s="229"/>
      <c r="J398" s="225"/>
      <c r="K398" s="225"/>
      <c r="L398" s="230"/>
      <c r="M398" s="231"/>
      <c r="N398" s="232"/>
      <c r="O398" s="232"/>
      <c r="P398" s="232"/>
      <c r="Q398" s="232"/>
      <c r="R398" s="232"/>
      <c r="S398" s="232"/>
      <c r="T398" s="23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4" t="s">
        <v>170</v>
      </c>
      <c r="AU398" s="234" t="s">
        <v>87</v>
      </c>
      <c r="AV398" s="13" t="s">
        <v>87</v>
      </c>
      <c r="AW398" s="13" t="s">
        <v>38</v>
      </c>
      <c r="AX398" s="13" t="s">
        <v>77</v>
      </c>
      <c r="AY398" s="234" t="s">
        <v>139</v>
      </c>
    </row>
    <row r="399" s="13" customFormat="1">
      <c r="A399" s="13"/>
      <c r="B399" s="224"/>
      <c r="C399" s="225"/>
      <c r="D399" s="219" t="s">
        <v>170</v>
      </c>
      <c r="E399" s="226" t="s">
        <v>75</v>
      </c>
      <c r="F399" s="227" t="s">
        <v>481</v>
      </c>
      <c r="G399" s="225"/>
      <c r="H399" s="228">
        <v>1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170</v>
      </c>
      <c r="AU399" s="234" t="s">
        <v>87</v>
      </c>
      <c r="AV399" s="13" t="s">
        <v>87</v>
      </c>
      <c r="AW399" s="13" t="s">
        <v>38</v>
      </c>
      <c r="AX399" s="13" t="s">
        <v>77</v>
      </c>
      <c r="AY399" s="234" t="s">
        <v>139</v>
      </c>
    </row>
    <row r="400" s="16" customFormat="1">
      <c r="A400" s="16"/>
      <c r="B400" s="256"/>
      <c r="C400" s="257"/>
      <c r="D400" s="219" t="s">
        <v>170</v>
      </c>
      <c r="E400" s="258" t="s">
        <v>75</v>
      </c>
      <c r="F400" s="259" t="s">
        <v>236</v>
      </c>
      <c r="G400" s="257"/>
      <c r="H400" s="260">
        <v>1497.5</v>
      </c>
      <c r="I400" s="261"/>
      <c r="J400" s="257"/>
      <c r="K400" s="257"/>
      <c r="L400" s="262"/>
      <c r="M400" s="263"/>
      <c r="N400" s="264"/>
      <c r="O400" s="264"/>
      <c r="P400" s="264"/>
      <c r="Q400" s="264"/>
      <c r="R400" s="264"/>
      <c r="S400" s="264"/>
      <c r="T400" s="265"/>
      <c r="U400" s="16"/>
      <c r="V400" s="16"/>
      <c r="W400" s="16"/>
      <c r="X400" s="16"/>
      <c r="Y400" s="16"/>
      <c r="Z400" s="16"/>
      <c r="AA400" s="16"/>
      <c r="AB400" s="16"/>
      <c r="AC400" s="16"/>
      <c r="AD400" s="16"/>
      <c r="AE400" s="16"/>
      <c r="AT400" s="266" t="s">
        <v>170</v>
      </c>
      <c r="AU400" s="266" t="s">
        <v>87</v>
      </c>
      <c r="AV400" s="16" t="s">
        <v>146</v>
      </c>
      <c r="AW400" s="16" t="s">
        <v>38</v>
      </c>
      <c r="AX400" s="16" t="s">
        <v>85</v>
      </c>
      <c r="AY400" s="266" t="s">
        <v>139</v>
      </c>
    </row>
    <row r="401" s="13" customFormat="1">
      <c r="A401" s="13"/>
      <c r="B401" s="224"/>
      <c r="C401" s="225"/>
      <c r="D401" s="219" t="s">
        <v>170</v>
      </c>
      <c r="E401" s="225"/>
      <c r="F401" s="227" t="s">
        <v>497</v>
      </c>
      <c r="G401" s="225"/>
      <c r="H401" s="228">
        <v>1512.4749999999999</v>
      </c>
      <c r="I401" s="229"/>
      <c r="J401" s="225"/>
      <c r="K401" s="225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170</v>
      </c>
      <c r="AU401" s="234" t="s">
        <v>87</v>
      </c>
      <c r="AV401" s="13" t="s">
        <v>87</v>
      </c>
      <c r="AW401" s="13" t="s">
        <v>4</v>
      </c>
      <c r="AX401" s="13" t="s">
        <v>85</v>
      </c>
      <c r="AY401" s="234" t="s">
        <v>139</v>
      </c>
    </row>
    <row r="402" s="2" customFormat="1" ht="14.4" customHeight="1">
      <c r="A402" s="40"/>
      <c r="B402" s="41"/>
      <c r="C402" s="267" t="s">
        <v>498</v>
      </c>
      <c r="D402" s="267" t="s">
        <v>305</v>
      </c>
      <c r="E402" s="268" t="s">
        <v>499</v>
      </c>
      <c r="F402" s="269" t="s">
        <v>500</v>
      </c>
      <c r="G402" s="270" t="s">
        <v>356</v>
      </c>
      <c r="H402" s="271">
        <v>232</v>
      </c>
      <c r="I402" s="272"/>
      <c r="J402" s="273">
        <f>ROUND(I402*H402,2)</f>
        <v>0</v>
      </c>
      <c r="K402" s="269" t="s">
        <v>75</v>
      </c>
      <c r="L402" s="274"/>
      <c r="M402" s="275" t="s">
        <v>75</v>
      </c>
      <c r="N402" s="276" t="s">
        <v>47</v>
      </c>
      <c r="O402" s="86"/>
      <c r="P402" s="215">
        <f>O402*H402</f>
        <v>0</v>
      </c>
      <c r="Q402" s="215">
        <v>0.00020000000000000001</v>
      </c>
      <c r="R402" s="215">
        <f>Q402*H402</f>
        <v>0.046400000000000004</v>
      </c>
      <c r="S402" s="215">
        <v>0</v>
      </c>
      <c r="T402" s="216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17" t="s">
        <v>461</v>
      </c>
      <c r="AT402" s="217" t="s">
        <v>305</v>
      </c>
      <c r="AU402" s="217" t="s">
        <v>87</v>
      </c>
      <c r="AY402" s="19" t="s">
        <v>139</v>
      </c>
      <c r="BE402" s="218">
        <f>IF(N402="základní",J402,0)</f>
        <v>0</v>
      </c>
      <c r="BF402" s="218">
        <f>IF(N402="snížená",J402,0)</f>
        <v>0</v>
      </c>
      <c r="BG402" s="218">
        <f>IF(N402="zákl. přenesená",J402,0)</f>
        <v>0</v>
      </c>
      <c r="BH402" s="218">
        <f>IF(N402="sníž. přenesená",J402,0)</f>
        <v>0</v>
      </c>
      <c r="BI402" s="218">
        <f>IF(N402="nulová",J402,0)</f>
        <v>0</v>
      </c>
      <c r="BJ402" s="19" t="s">
        <v>85</v>
      </c>
      <c r="BK402" s="218">
        <f>ROUND(I402*H402,2)</f>
        <v>0</v>
      </c>
      <c r="BL402" s="19" t="s">
        <v>461</v>
      </c>
      <c r="BM402" s="217" t="s">
        <v>501</v>
      </c>
    </row>
    <row r="403" s="2" customFormat="1" ht="24.15" customHeight="1">
      <c r="A403" s="40"/>
      <c r="B403" s="41"/>
      <c r="C403" s="206" t="s">
        <v>502</v>
      </c>
      <c r="D403" s="206" t="s">
        <v>141</v>
      </c>
      <c r="E403" s="207" t="s">
        <v>503</v>
      </c>
      <c r="F403" s="208" t="s">
        <v>504</v>
      </c>
      <c r="G403" s="209" t="s">
        <v>356</v>
      </c>
      <c r="H403" s="210">
        <v>3</v>
      </c>
      <c r="I403" s="211"/>
      <c r="J403" s="212">
        <f>ROUND(I403*H403,2)</f>
        <v>0</v>
      </c>
      <c r="K403" s="208" t="s">
        <v>145</v>
      </c>
      <c r="L403" s="46"/>
      <c r="M403" s="213" t="s">
        <v>75</v>
      </c>
      <c r="N403" s="214" t="s">
        <v>47</v>
      </c>
      <c r="O403" s="86"/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7" t="s">
        <v>146</v>
      </c>
      <c r="AT403" s="217" t="s">
        <v>141</v>
      </c>
      <c r="AU403" s="217" t="s">
        <v>87</v>
      </c>
      <c r="AY403" s="19" t="s">
        <v>139</v>
      </c>
      <c r="BE403" s="218">
        <f>IF(N403="základní",J403,0)</f>
        <v>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9" t="s">
        <v>85</v>
      </c>
      <c r="BK403" s="218">
        <f>ROUND(I403*H403,2)</f>
        <v>0</v>
      </c>
      <c r="BL403" s="19" t="s">
        <v>146</v>
      </c>
      <c r="BM403" s="217" t="s">
        <v>505</v>
      </c>
    </row>
    <row r="404" s="2" customFormat="1">
      <c r="A404" s="40"/>
      <c r="B404" s="41"/>
      <c r="C404" s="42"/>
      <c r="D404" s="219" t="s">
        <v>148</v>
      </c>
      <c r="E404" s="42"/>
      <c r="F404" s="220" t="s">
        <v>506</v>
      </c>
      <c r="G404" s="42"/>
      <c r="H404" s="42"/>
      <c r="I404" s="221"/>
      <c r="J404" s="42"/>
      <c r="K404" s="42"/>
      <c r="L404" s="46"/>
      <c r="M404" s="222"/>
      <c r="N404" s="223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148</v>
      </c>
      <c r="AU404" s="19" t="s">
        <v>87</v>
      </c>
    </row>
    <row r="405" s="2" customFormat="1" ht="14.4" customHeight="1">
      <c r="A405" s="40"/>
      <c r="B405" s="41"/>
      <c r="C405" s="267" t="s">
        <v>507</v>
      </c>
      <c r="D405" s="267" t="s">
        <v>305</v>
      </c>
      <c r="E405" s="268" t="s">
        <v>508</v>
      </c>
      <c r="F405" s="269" t="s">
        <v>509</v>
      </c>
      <c r="G405" s="270" t="s">
        <v>356</v>
      </c>
      <c r="H405" s="271">
        <v>2</v>
      </c>
      <c r="I405" s="272"/>
      <c r="J405" s="273">
        <f>ROUND(I405*H405,2)</f>
        <v>0</v>
      </c>
      <c r="K405" s="269" t="s">
        <v>75</v>
      </c>
      <c r="L405" s="274"/>
      <c r="M405" s="275" t="s">
        <v>75</v>
      </c>
      <c r="N405" s="276" t="s">
        <v>47</v>
      </c>
      <c r="O405" s="86"/>
      <c r="P405" s="215">
        <f>O405*H405</f>
        <v>0</v>
      </c>
      <c r="Q405" s="215">
        <v>0.0080000000000000002</v>
      </c>
      <c r="R405" s="215">
        <f>Q405*H405</f>
        <v>0.016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180</v>
      </c>
      <c r="AT405" s="217" t="s">
        <v>305</v>
      </c>
      <c r="AU405" s="217" t="s">
        <v>87</v>
      </c>
      <c r="AY405" s="19" t="s">
        <v>139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85</v>
      </c>
      <c r="BK405" s="218">
        <f>ROUND(I405*H405,2)</f>
        <v>0</v>
      </c>
      <c r="BL405" s="19" t="s">
        <v>146</v>
      </c>
      <c r="BM405" s="217" t="s">
        <v>510</v>
      </c>
    </row>
    <row r="406" s="2" customFormat="1" ht="14.4" customHeight="1">
      <c r="A406" s="40"/>
      <c r="B406" s="41"/>
      <c r="C406" s="267" t="s">
        <v>511</v>
      </c>
      <c r="D406" s="267" t="s">
        <v>305</v>
      </c>
      <c r="E406" s="268" t="s">
        <v>512</v>
      </c>
      <c r="F406" s="269" t="s">
        <v>513</v>
      </c>
      <c r="G406" s="270" t="s">
        <v>356</v>
      </c>
      <c r="H406" s="271">
        <v>1</v>
      </c>
      <c r="I406" s="272"/>
      <c r="J406" s="273">
        <f>ROUND(I406*H406,2)</f>
        <v>0</v>
      </c>
      <c r="K406" s="269" t="s">
        <v>75</v>
      </c>
      <c r="L406" s="274"/>
      <c r="M406" s="275" t="s">
        <v>75</v>
      </c>
      <c r="N406" s="276" t="s">
        <v>47</v>
      </c>
      <c r="O406" s="86"/>
      <c r="P406" s="215">
        <f>O406*H406</f>
        <v>0</v>
      </c>
      <c r="Q406" s="215">
        <v>0.0070000000000000001</v>
      </c>
      <c r="R406" s="215">
        <f>Q406*H406</f>
        <v>0.0070000000000000001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180</v>
      </c>
      <c r="AT406" s="217" t="s">
        <v>305</v>
      </c>
      <c r="AU406" s="217" t="s">
        <v>87</v>
      </c>
      <c r="AY406" s="19" t="s">
        <v>139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85</v>
      </c>
      <c r="BK406" s="218">
        <f>ROUND(I406*H406,2)</f>
        <v>0</v>
      </c>
      <c r="BL406" s="19" t="s">
        <v>146</v>
      </c>
      <c r="BM406" s="217" t="s">
        <v>514</v>
      </c>
    </row>
    <row r="407" s="2" customFormat="1" ht="24.15" customHeight="1">
      <c r="A407" s="40"/>
      <c r="B407" s="41"/>
      <c r="C407" s="206" t="s">
        <v>515</v>
      </c>
      <c r="D407" s="206" t="s">
        <v>141</v>
      </c>
      <c r="E407" s="207" t="s">
        <v>516</v>
      </c>
      <c r="F407" s="208" t="s">
        <v>517</v>
      </c>
      <c r="G407" s="209" t="s">
        <v>356</v>
      </c>
      <c r="H407" s="210">
        <v>9</v>
      </c>
      <c r="I407" s="211"/>
      <c r="J407" s="212">
        <f>ROUND(I407*H407,2)</f>
        <v>0</v>
      </c>
      <c r="K407" s="208" t="s">
        <v>145</v>
      </c>
      <c r="L407" s="46"/>
      <c r="M407" s="213" t="s">
        <v>75</v>
      </c>
      <c r="N407" s="214" t="s">
        <v>47</v>
      </c>
      <c r="O407" s="86"/>
      <c r="P407" s="215">
        <f>O407*H407</f>
        <v>0</v>
      </c>
      <c r="Q407" s="215">
        <v>0.00167</v>
      </c>
      <c r="R407" s="215">
        <f>Q407*H407</f>
        <v>0.01503</v>
      </c>
      <c r="S407" s="215">
        <v>0</v>
      </c>
      <c r="T407" s="216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7" t="s">
        <v>146</v>
      </c>
      <c r="AT407" s="217" t="s">
        <v>141</v>
      </c>
      <c r="AU407" s="217" t="s">
        <v>87</v>
      </c>
      <c r="AY407" s="19" t="s">
        <v>139</v>
      </c>
      <c r="BE407" s="218">
        <f>IF(N407="základní",J407,0)</f>
        <v>0</v>
      </c>
      <c r="BF407" s="218">
        <f>IF(N407="snížená",J407,0)</f>
        <v>0</v>
      </c>
      <c r="BG407" s="218">
        <f>IF(N407="zákl. přenesená",J407,0)</f>
        <v>0</v>
      </c>
      <c r="BH407" s="218">
        <f>IF(N407="sníž. přenesená",J407,0)</f>
        <v>0</v>
      </c>
      <c r="BI407" s="218">
        <f>IF(N407="nulová",J407,0)</f>
        <v>0</v>
      </c>
      <c r="BJ407" s="19" t="s">
        <v>85</v>
      </c>
      <c r="BK407" s="218">
        <f>ROUND(I407*H407,2)</f>
        <v>0</v>
      </c>
      <c r="BL407" s="19" t="s">
        <v>146</v>
      </c>
      <c r="BM407" s="217" t="s">
        <v>518</v>
      </c>
    </row>
    <row r="408" s="2" customFormat="1">
      <c r="A408" s="40"/>
      <c r="B408" s="41"/>
      <c r="C408" s="42"/>
      <c r="D408" s="219" t="s">
        <v>148</v>
      </c>
      <c r="E408" s="42"/>
      <c r="F408" s="220" t="s">
        <v>506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148</v>
      </c>
      <c r="AU408" s="19" t="s">
        <v>87</v>
      </c>
    </row>
    <row r="409" s="2" customFormat="1" ht="14.4" customHeight="1">
      <c r="A409" s="40"/>
      <c r="B409" s="41"/>
      <c r="C409" s="267" t="s">
        <v>519</v>
      </c>
      <c r="D409" s="267" t="s">
        <v>305</v>
      </c>
      <c r="E409" s="268" t="s">
        <v>520</v>
      </c>
      <c r="F409" s="269" t="s">
        <v>521</v>
      </c>
      <c r="G409" s="270" t="s">
        <v>356</v>
      </c>
      <c r="H409" s="271">
        <v>3</v>
      </c>
      <c r="I409" s="272"/>
      <c r="J409" s="273">
        <f>ROUND(I409*H409,2)</f>
        <v>0</v>
      </c>
      <c r="K409" s="269" t="s">
        <v>75</v>
      </c>
      <c r="L409" s="274"/>
      <c r="M409" s="275" t="s">
        <v>75</v>
      </c>
      <c r="N409" s="276" t="s">
        <v>47</v>
      </c>
      <c r="O409" s="86"/>
      <c r="P409" s="215">
        <f>O409*H409</f>
        <v>0</v>
      </c>
      <c r="Q409" s="215">
        <v>0.0201</v>
      </c>
      <c r="R409" s="215">
        <f>Q409*H409</f>
        <v>0.060299999999999999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180</v>
      </c>
      <c r="AT409" s="217" t="s">
        <v>305</v>
      </c>
      <c r="AU409" s="217" t="s">
        <v>87</v>
      </c>
      <c r="AY409" s="19" t="s">
        <v>139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85</v>
      </c>
      <c r="BK409" s="218">
        <f>ROUND(I409*H409,2)</f>
        <v>0</v>
      </c>
      <c r="BL409" s="19" t="s">
        <v>146</v>
      </c>
      <c r="BM409" s="217" t="s">
        <v>522</v>
      </c>
    </row>
    <row r="410" s="2" customFormat="1" ht="14.4" customHeight="1">
      <c r="A410" s="40"/>
      <c r="B410" s="41"/>
      <c r="C410" s="267" t="s">
        <v>523</v>
      </c>
      <c r="D410" s="267" t="s">
        <v>305</v>
      </c>
      <c r="E410" s="268" t="s">
        <v>524</v>
      </c>
      <c r="F410" s="269" t="s">
        <v>525</v>
      </c>
      <c r="G410" s="270" t="s">
        <v>356</v>
      </c>
      <c r="H410" s="271">
        <v>3</v>
      </c>
      <c r="I410" s="272"/>
      <c r="J410" s="273">
        <f>ROUND(I410*H410,2)</f>
        <v>0</v>
      </c>
      <c r="K410" s="269" t="s">
        <v>75</v>
      </c>
      <c r="L410" s="274"/>
      <c r="M410" s="275" t="s">
        <v>75</v>
      </c>
      <c r="N410" s="276" t="s">
        <v>47</v>
      </c>
      <c r="O410" s="86"/>
      <c r="P410" s="215">
        <f>O410*H410</f>
        <v>0</v>
      </c>
      <c r="Q410" s="215">
        <v>0.012999999999999999</v>
      </c>
      <c r="R410" s="215">
        <f>Q410*H410</f>
        <v>0.039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180</v>
      </c>
      <c r="AT410" s="217" t="s">
        <v>305</v>
      </c>
      <c r="AU410" s="217" t="s">
        <v>87</v>
      </c>
      <c r="AY410" s="19" t="s">
        <v>139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85</v>
      </c>
      <c r="BK410" s="218">
        <f>ROUND(I410*H410,2)</f>
        <v>0</v>
      </c>
      <c r="BL410" s="19" t="s">
        <v>146</v>
      </c>
      <c r="BM410" s="217" t="s">
        <v>526</v>
      </c>
    </row>
    <row r="411" s="2" customFormat="1" ht="14.4" customHeight="1">
      <c r="A411" s="40"/>
      <c r="B411" s="41"/>
      <c r="C411" s="267" t="s">
        <v>527</v>
      </c>
      <c r="D411" s="267" t="s">
        <v>305</v>
      </c>
      <c r="E411" s="268" t="s">
        <v>528</v>
      </c>
      <c r="F411" s="269" t="s">
        <v>529</v>
      </c>
      <c r="G411" s="270" t="s">
        <v>356</v>
      </c>
      <c r="H411" s="271">
        <v>3</v>
      </c>
      <c r="I411" s="272"/>
      <c r="J411" s="273">
        <f>ROUND(I411*H411,2)</f>
        <v>0</v>
      </c>
      <c r="K411" s="269" t="s">
        <v>75</v>
      </c>
      <c r="L411" s="274"/>
      <c r="M411" s="275" t="s">
        <v>75</v>
      </c>
      <c r="N411" s="276" t="s">
        <v>47</v>
      </c>
      <c r="O411" s="86"/>
      <c r="P411" s="215">
        <f>O411*H411</f>
        <v>0</v>
      </c>
      <c r="Q411" s="215">
        <v>0.0074999999999999997</v>
      </c>
      <c r="R411" s="215">
        <f>Q411*H411</f>
        <v>0.022499999999999999</v>
      </c>
      <c r="S411" s="215">
        <v>0</v>
      </c>
      <c r="T411" s="216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7" t="s">
        <v>180</v>
      </c>
      <c r="AT411" s="217" t="s">
        <v>305</v>
      </c>
      <c r="AU411" s="217" t="s">
        <v>87</v>
      </c>
      <c r="AY411" s="19" t="s">
        <v>139</v>
      </c>
      <c r="BE411" s="218">
        <f>IF(N411="základní",J411,0)</f>
        <v>0</v>
      </c>
      <c r="BF411" s="218">
        <f>IF(N411="snížená",J411,0)</f>
        <v>0</v>
      </c>
      <c r="BG411" s="218">
        <f>IF(N411="zákl. přenesená",J411,0)</f>
        <v>0</v>
      </c>
      <c r="BH411" s="218">
        <f>IF(N411="sníž. přenesená",J411,0)</f>
        <v>0</v>
      </c>
      <c r="BI411" s="218">
        <f>IF(N411="nulová",J411,0)</f>
        <v>0</v>
      </c>
      <c r="BJ411" s="19" t="s">
        <v>85</v>
      </c>
      <c r="BK411" s="218">
        <f>ROUND(I411*H411,2)</f>
        <v>0</v>
      </c>
      <c r="BL411" s="19" t="s">
        <v>146</v>
      </c>
      <c r="BM411" s="217" t="s">
        <v>530</v>
      </c>
    </row>
    <row r="412" s="2" customFormat="1" ht="24.15" customHeight="1">
      <c r="A412" s="40"/>
      <c r="B412" s="41"/>
      <c r="C412" s="206" t="s">
        <v>531</v>
      </c>
      <c r="D412" s="206" t="s">
        <v>141</v>
      </c>
      <c r="E412" s="207" t="s">
        <v>532</v>
      </c>
      <c r="F412" s="208" t="s">
        <v>533</v>
      </c>
      <c r="G412" s="209" t="s">
        <v>356</v>
      </c>
      <c r="H412" s="210">
        <v>1</v>
      </c>
      <c r="I412" s="211"/>
      <c r="J412" s="212">
        <f>ROUND(I412*H412,2)</f>
        <v>0</v>
      </c>
      <c r="K412" s="208" t="s">
        <v>145</v>
      </c>
      <c r="L412" s="46"/>
      <c r="M412" s="213" t="s">
        <v>75</v>
      </c>
      <c r="N412" s="214" t="s">
        <v>47</v>
      </c>
      <c r="O412" s="86"/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17" t="s">
        <v>146</v>
      </c>
      <c r="AT412" s="217" t="s">
        <v>141</v>
      </c>
      <c r="AU412" s="217" t="s">
        <v>87</v>
      </c>
      <c r="AY412" s="19" t="s">
        <v>139</v>
      </c>
      <c r="BE412" s="218">
        <f>IF(N412="základní",J412,0)</f>
        <v>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9" t="s">
        <v>85</v>
      </c>
      <c r="BK412" s="218">
        <f>ROUND(I412*H412,2)</f>
        <v>0</v>
      </c>
      <c r="BL412" s="19" t="s">
        <v>146</v>
      </c>
      <c r="BM412" s="217" t="s">
        <v>534</v>
      </c>
    </row>
    <row r="413" s="2" customFormat="1">
      <c r="A413" s="40"/>
      <c r="B413" s="41"/>
      <c r="C413" s="42"/>
      <c r="D413" s="219" t="s">
        <v>148</v>
      </c>
      <c r="E413" s="42"/>
      <c r="F413" s="220" t="s">
        <v>506</v>
      </c>
      <c r="G413" s="42"/>
      <c r="H413" s="42"/>
      <c r="I413" s="221"/>
      <c r="J413" s="42"/>
      <c r="K413" s="42"/>
      <c r="L413" s="46"/>
      <c r="M413" s="222"/>
      <c r="N413" s="223"/>
      <c r="O413" s="86"/>
      <c r="P413" s="86"/>
      <c r="Q413" s="86"/>
      <c r="R413" s="86"/>
      <c r="S413" s="86"/>
      <c r="T413" s="87"/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T413" s="19" t="s">
        <v>148</v>
      </c>
      <c r="AU413" s="19" t="s">
        <v>87</v>
      </c>
    </row>
    <row r="414" s="2" customFormat="1" ht="14.4" customHeight="1">
      <c r="A414" s="40"/>
      <c r="B414" s="41"/>
      <c r="C414" s="267" t="s">
        <v>535</v>
      </c>
      <c r="D414" s="267" t="s">
        <v>305</v>
      </c>
      <c r="E414" s="268" t="s">
        <v>536</v>
      </c>
      <c r="F414" s="269" t="s">
        <v>537</v>
      </c>
      <c r="G414" s="270" t="s">
        <v>356</v>
      </c>
      <c r="H414" s="271">
        <v>1</v>
      </c>
      <c r="I414" s="272"/>
      <c r="J414" s="273">
        <f>ROUND(I414*H414,2)</f>
        <v>0</v>
      </c>
      <c r="K414" s="269" t="s">
        <v>145</v>
      </c>
      <c r="L414" s="274"/>
      <c r="M414" s="275" t="s">
        <v>75</v>
      </c>
      <c r="N414" s="276" t="s">
        <v>47</v>
      </c>
      <c r="O414" s="86"/>
      <c r="P414" s="215">
        <f>O414*H414</f>
        <v>0</v>
      </c>
      <c r="Q414" s="215">
        <v>0.0115</v>
      </c>
      <c r="R414" s="215">
        <f>Q414*H414</f>
        <v>0.0115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180</v>
      </c>
      <c r="AT414" s="217" t="s">
        <v>305</v>
      </c>
      <c r="AU414" s="217" t="s">
        <v>87</v>
      </c>
      <c r="AY414" s="19" t="s">
        <v>139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85</v>
      </c>
      <c r="BK414" s="218">
        <f>ROUND(I414*H414,2)</f>
        <v>0</v>
      </c>
      <c r="BL414" s="19" t="s">
        <v>146</v>
      </c>
      <c r="BM414" s="217" t="s">
        <v>538</v>
      </c>
    </row>
    <row r="415" s="2" customFormat="1" ht="24.15" customHeight="1">
      <c r="A415" s="40"/>
      <c r="B415" s="41"/>
      <c r="C415" s="206" t="s">
        <v>539</v>
      </c>
      <c r="D415" s="206" t="s">
        <v>141</v>
      </c>
      <c r="E415" s="207" t="s">
        <v>540</v>
      </c>
      <c r="F415" s="208" t="s">
        <v>541</v>
      </c>
      <c r="G415" s="209" t="s">
        <v>356</v>
      </c>
      <c r="H415" s="210">
        <v>2</v>
      </c>
      <c r="I415" s="211"/>
      <c r="J415" s="212">
        <f>ROUND(I415*H415,2)</f>
        <v>0</v>
      </c>
      <c r="K415" s="208" t="s">
        <v>145</v>
      </c>
      <c r="L415" s="46"/>
      <c r="M415" s="213" t="s">
        <v>75</v>
      </c>
      <c r="N415" s="214" t="s">
        <v>47</v>
      </c>
      <c r="O415" s="86"/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7" t="s">
        <v>146</v>
      </c>
      <c r="AT415" s="217" t="s">
        <v>141</v>
      </c>
      <c r="AU415" s="217" t="s">
        <v>87</v>
      </c>
      <c r="AY415" s="19" t="s">
        <v>139</v>
      </c>
      <c r="BE415" s="218">
        <f>IF(N415="základní",J415,0)</f>
        <v>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9" t="s">
        <v>85</v>
      </c>
      <c r="BK415" s="218">
        <f>ROUND(I415*H415,2)</f>
        <v>0</v>
      </c>
      <c r="BL415" s="19" t="s">
        <v>146</v>
      </c>
      <c r="BM415" s="217" t="s">
        <v>542</v>
      </c>
    </row>
    <row r="416" s="2" customFormat="1">
      <c r="A416" s="40"/>
      <c r="B416" s="41"/>
      <c r="C416" s="42"/>
      <c r="D416" s="219" t="s">
        <v>148</v>
      </c>
      <c r="E416" s="42"/>
      <c r="F416" s="220" t="s">
        <v>506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148</v>
      </c>
      <c r="AU416" s="19" t="s">
        <v>87</v>
      </c>
    </row>
    <row r="417" s="2" customFormat="1" ht="14.4" customHeight="1">
      <c r="A417" s="40"/>
      <c r="B417" s="41"/>
      <c r="C417" s="267" t="s">
        <v>543</v>
      </c>
      <c r="D417" s="267" t="s">
        <v>305</v>
      </c>
      <c r="E417" s="268" t="s">
        <v>544</v>
      </c>
      <c r="F417" s="269" t="s">
        <v>545</v>
      </c>
      <c r="G417" s="270" t="s">
        <v>356</v>
      </c>
      <c r="H417" s="271">
        <v>2</v>
      </c>
      <c r="I417" s="272"/>
      <c r="J417" s="273">
        <f>ROUND(I417*H417,2)</f>
        <v>0</v>
      </c>
      <c r="K417" s="269" t="s">
        <v>75</v>
      </c>
      <c r="L417" s="274"/>
      <c r="M417" s="275" t="s">
        <v>75</v>
      </c>
      <c r="N417" s="276" t="s">
        <v>47</v>
      </c>
      <c r="O417" s="86"/>
      <c r="P417" s="215">
        <f>O417*H417</f>
        <v>0</v>
      </c>
      <c r="Q417" s="215">
        <v>0.01</v>
      </c>
      <c r="R417" s="215">
        <f>Q417*H417</f>
        <v>0.02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180</v>
      </c>
      <c r="AT417" s="217" t="s">
        <v>305</v>
      </c>
      <c r="AU417" s="217" t="s">
        <v>87</v>
      </c>
      <c r="AY417" s="19" t="s">
        <v>139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85</v>
      </c>
      <c r="BK417" s="218">
        <f>ROUND(I417*H417,2)</f>
        <v>0</v>
      </c>
      <c r="BL417" s="19" t="s">
        <v>146</v>
      </c>
      <c r="BM417" s="217" t="s">
        <v>546</v>
      </c>
    </row>
    <row r="418" s="2" customFormat="1" ht="24.15" customHeight="1">
      <c r="A418" s="40"/>
      <c r="B418" s="41"/>
      <c r="C418" s="206" t="s">
        <v>547</v>
      </c>
      <c r="D418" s="206" t="s">
        <v>141</v>
      </c>
      <c r="E418" s="207" t="s">
        <v>548</v>
      </c>
      <c r="F418" s="208" t="s">
        <v>549</v>
      </c>
      <c r="G418" s="209" t="s">
        <v>356</v>
      </c>
      <c r="H418" s="210">
        <v>3</v>
      </c>
      <c r="I418" s="211"/>
      <c r="J418" s="212">
        <f>ROUND(I418*H418,2)</f>
        <v>0</v>
      </c>
      <c r="K418" s="208" t="s">
        <v>145</v>
      </c>
      <c r="L418" s="46"/>
      <c r="M418" s="213" t="s">
        <v>75</v>
      </c>
      <c r="N418" s="214" t="s">
        <v>47</v>
      </c>
      <c r="O418" s="86"/>
      <c r="P418" s="215">
        <f>O418*H418</f>
        <v>0</v>
      </c>
      <c r="Q418" s="215">
        <v>0.00167</v>
      </c>
      <c r="R418" s="215">
        <f>Q418*H418</f>
        <v>0.0050100000000000006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146</v>
      </c>
      <c r="AT418" s="217" t="s">
        <v>141</v>
      </c>
      <c r="AU418" s="217" t="s">
        <v>87</v>
      </c>
      <c r="AY418" s="19" t="s">
        <v>139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85</v>
      </c>
      <c r="BK418" s="218">
        <f>ROUND(I418*H418,2)</f>
        <v>0</v>
      </c>
      <c r="BL418" s="19" t="s">
        <v>146</v>
      </c>
      <c r="BM418" s="217" t="s">
        <v>550</v>
      </c>
    </row>
    <row r="419" s="2" customFormat="1">
      <c r="A419" s="40"/>
      <c r="B419" s="41"/>
      <c r="C419" s="42"/>
      <c r="D419" s="219" t="s">
        <v>148</v>
      </c>
      <c r="E419" s="42"/>
      <c r="F419" s="220" t="s">
        <v>506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148</v>
      </c>
      <c r="AU419" s="19" t="s">
        <v>87</v>
      </c>
    </row>
    <row r="420" s="2" customFormat="1" ht="14.4" customHeight="1">
      <c r="A420" s="40"/>
      <c r="B420" s="41"/>
      <c r="C420" s="267" t="s">
        <v>551</v>
      </c>
      <c r="D420" s="267" t="s">
        <v>305</v>
      </c>
      <c r="E420" s="268" t="s">
        <v>552</v>
      </c>
      <c r="F420" s="269" t="s">
        <v>553</v>
      </c>
      <c r="G420" s="270" t="s">
        <v>356</v>
      </c>
      <c r="H420" s="271">
        <v>1</v>
      </c>
      <c r="I420" s="272"/>
      <c r="J420" s="273">
        <f>ROUND(I420*H420,2)</f>
        <v>0</v>
      </c>
      <c r="K420" s="269" t="s">
        <v>75</v>
      </c>
      <c r="L420" s="274"/>
      <c r="M420" s="275" t="s">
        <v>75</v>
      </c>
      <c r="N420" s="276" t="s">
        <v>47</v>
      </c>
      <c r="O420" s="86"/>
      <c r="P420" s="215">
        <f>O420*H420</f>
        <v>0</v>
      </c>
      <c r="Q420" s="215">
        <v>0.016899999999999998</v>
      </c>
      <c r="R420" s="215">
        <f>Q420*H420</f>
        <v>0.016899999999999998</v>
      </c>
      <c r="S420" s="215">
        <v>0</v>
      </c>
      <c r="T420" s="216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7" t="s">
        <v>180</v>
      </c>
      <c r="AT420" s="217" t="s">
        <v>305</v>
      </c>
      <c r="AU420" s="217" t="s">
        <v>87</v>
      </c>
      <c r="AY420" s="19" t="s">
        <v>139</v>
      </c>
      <c r="BE420" s="218">
        <f>IF(N420="základní",J420,0)</f>
        <v>0</v>
      </c>
      <c r="BF420" s="218">
        <f>IF(N420="snížená",J420,0)</f>
        <v>0</v>
      </c>
      <c r="BG420" s="218">
        <f>IF(N420="zákl. přenesená",J420,0)</f>
        <v>0</v>
      </c>
      <c r="BH420" s="218">
        <f>IF(N420="sníž. přenesená",J420,0)</f>
        <v>0</v>
      </c>
      <c r="BI420" s="218">
        <f>IF(N420="nulová",J420,0)</f>
        <v>0</v>
      </c>
      <c r="BJ420" s="19" t="s">
        <v>85</v>
      </c>
      <c r="BK420" s="218">
        <f>ROUND(I420*H420,2)</f>
        <v>0</v>
      </c>
      <c r="BL420" s="19" t="s">
        <v>146</v>
      </c>
      <c r="BM420" s="217" t="s">
        <v>554</v>
      </c>
    </row>
    <row r="421" s="2" customFormat="1" ht="14.4" customHeight="1">
      <c r="A421" s="40"/>
      <c r="B421" s="41"/>
      <c r="C421" s="267" t="s">
        <v>555</v>
      </c>
      <c r="D421" s="267" t="s">
        <v>305</v>
      </c>
      <c r="E421" s="268" t="s">
        <v>556</v>
      </c>
      <c r="F421" s="269" t="s">
        <v>557</v>
      </c>
      <c r="G421" s="270" t="s">
        <v>356</v>
      </c>
      <c r="H421" s="271">
        <v>2</v>
      </c>
      <c r="I421" s="272"/>
      <c r="J421" s="273">
        <f>ROUND(I421*H421,2)</f>
        <v>0</v>
      </c>
      <c r="K421" s="269" t="s">
        <v>75</v>
      </c>
      <c r="L421" s="274"/>
      <c r="M421" s="275" t="s">
        <v>75</v>
      </c>
      <c r="N421" s="276" t="s">
        <v>47</v>
      </c>
      <c r="O421" s="86"/>
      <c r="P421" s="215">
        <f>O421*H421</f>
        <v>0</v>
      </c>
      <c r="Q421" s="215">
        <v>0.0091000000000000004</v>
      </c>
      <c r="R421" s="215">
        <f>Q421*H421</f>
        <v>0.018200000000000001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180</v>
      </c>
      <c r="AT421" s="217" t="s">
        <v>305</v>
      </c>
      <c r="AU421" s="217" t="s">
        <v>87</v>
      </c>
      <c r="AY421" s="19" t="s">
        <v>139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85</v>
      </c>
      <c r="BK421" s="218">
        <f>ROUND(I421*H421,2)</f>
        <v>0</v>
      </c>
      <c r="BL421" s="19" t="s">
        <v>146</v>
      </c>
      <c r="BM421" s="217" t="s">
        <v>558</v>
      </c>
    </row>
    <row r="422" s="2" customFormat="1" ht="24.15" customHeight="1">
      <c r="A422" s="40"/>
      <c r="B422" s="41"/>
      <c r="C422" s="206" t="s">
        <v>559</v>
      </c>
      <c r="D422" s="206" t="s">
        <v>141</v>
      </c>
      <c r="E422" s="207" t="s">
        <v>560</v>
      </c>
      <c r="F422" s="208" t="s">
        <v>561</v>
      </c>
      <c r="G422" s="209" t="s">
        <v>356</v>
      </c>
      <c r="H422" s="210">
        <v>31</v>
      </c>
      <c r="I422" s="211"/>
      <c r="J422" s="212">
        <f>ROUND(I422*H422,2)</f>
        <v>0</v>
      </c>
      <c r="K422" s="208" t="s">
        <v>145</v>
      </c>
      <c r="L422" s="46"/>
      <c r="M422" s="213" t="s">
        <v>75</v>
      </c>
      <c r="N422" s="214" t="s">
        <v>47</v>
      </c>
      <c r="O422" s="86"/>
      <c r="P422" s="215">
        <f>O422*H422</f>
        <v>0</v>
      </c>
      <c r="Q422" s="215">
        <v>0</v>
      </c>
      <c r="R422" s="215">
        <f>Q422*H422</f>
        <v>0</v>
      </c>
      <c r="S422" s="215">
        <v>0</v>
      </c>
      <c r="T422" s="216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17" t="s">
        <v>146</v>
      </c>
      <c r="AT422" s="217" t="s">
        <v>141</v>
      </c>
      <c r="AU422" s="217" t="s">
        <v>87</v>
      </c>
      <c r="AY422" s="19" t="s">
        <v>139</v>
      </c>
      <c r="BE422" s="218">
        <f>IF(N422="základní",J422,0)</f>
        <v>0</v>
      </c>
      <c r="BF422" s="218">
        <f>IF(N422="snížená",J422,0)</f>
        <v>0</v>
      </c>
      <c r="BG422" s="218">
        <f>IF(N422="zákl. přenesená",J422,0)</f>
        <v>0</v>
      </c>
      <c r="BH422" s="218">
        <f>IF(N422="sníž. přenesená",J422,0)</f>
        <v>0</v>
      </c>
      <c r="BI422" s="218">
        <f>IF(N422="nulová",J422,0)</f>
        <v>0</v>
      </c>
      <c r="BJ422" s="19" t="s">
        <v>85</v>
      </c>
      <c r="BK422" s="218">
        <f>ROUND(I422*H422,2)</f>
        <v>0</v>
      </c>
      <c r="BL422" s="19" t="s">
        <v>146</v>
      </c>
      <c r="BM422" s="217" t="s">
        <v>562</v>
      </c>
    </row>
    <row r="423" s="2" customFormat="1">
      <c r="A423" s="40"/>
      <c r="B423" s="41"/>
      <c r="C423" s="42"/>
      <c r="D423" s="219" t="s">
        <v>148</v>
      </c>
      <c r="E423" s="42"/>
      <c r="F423" s="220" t="s">
        <v>506</v>
      </c>
      <c r="G423" s="42"/>
      <c r="H423" s="42"/>
      <c r="I423" s="221"/>
      <c r="J423" s="42"/>
      <c r="K423" s="42"/>
      <c r="L423" s="46"/>
      <c r="M423" s="222"/>
      <c r="N423" s="223"/>
      <c r="O423" s="86"/>
      <c r="P423" s="86"/>
      <c r="Q423" s="86"/>
      <c r="R423" s="86"/>
      <c r="S423" s="86"/>
      <c r="T423" s="87"/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T423" s="19" t="s">
        <v>148</v>
      </c>
      <c r="AU423" s="19" t="s">
        <v>87</v>
      </c>
    </row>
    <row r="424" s="2" customFormat="1" ht="14.4" customHeight="1">
      <c r="A424" s="40"/>
      <c r="B424" s="41"/>
      <c r="C424" s="267" t="s">
        <v>563</v>
      </c>
      <c r="D424" s="267" t="s">
        <v>305</v>
      </c>
      <c r="E424" s="268" t="s">
        <v>564</v>
      </c>
      <c r="F424" s="269" t="s">
        <v>565</v>
      </c>
      <c r="G424" s="270" t="s">
        <v>356</v>
      </c>
      <c r="H424" s="271">
        <v>13</v>
      </c>
      <c r="I424" s="272"/>
      <c r="J424" s="273">
        <f>ROUND(I424*H424,2)</f>
        <v>0</v>
      </c>
      <c r="K424" s="269" t="s">
        <v>75</v>
      </c>
      <c r="L424" s="274"/>
      <c r="M424" s="275" t="s">
        <v>75</v>
      </c>
      <c r="N424" s="276" t="s">
        <v>47</v>
      </c>
      <c r="O424" s="86"/>
      <c r="P424" s="215">
        <f>O424*H424</f>
        <v>0</v>
      </c>
      <c r="Q424" s="215">
        <v>0.023</v>
      </c>
      <c r="R424" s="215">
        <f>Q424*H424</f>
        <v>0.29899999999999999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180</v>
      </c>
      <c r="AT424" s="217" t="s">
        <v>305</v>
      </c>
      <c r="AU424" s="217" t="s">
        <v>87</v>
      </c>
      <c r="AY424" s="19" t="s">
        <v>139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85</v>
      </c>
      <c r="BK424" s="218">
        <f>ROUND(I424*H424,2)</f>
        <v>0</v>
      </c>
      <c r="BL424" s="19" t="s">
        <v>146</v>
      </c>
      <c r="BM424" s="217" t="s">
        <v>566</v>
      </c>
    </row>
    <row r="425" s="2" customFormat="1" ht="14.4" customHeight="1">
      <c r="A425" s="40"/>
      <c r="B425" s="41"/>
      <c r="C425" s="267" t="s">
        <v>567</v>
      </c>
      <c r="D425" s="267" t="s">
        <v>305</v>
      </c>
      <c r="E425" s="268" t="s">
        <v>568</v>
      </c>
      <c r="F425" s="269" t="s">
        <v>569</v>
      </c>
      <c r="G425" s="270" t="s">
        <v>356</v>
      </c>
      <c r="H425" s="271">
        <v>6</v>
      </c>
      <c r="I425" s="272"/>
      <c r="J425" s="273">
        <f>ROUND(I425*H425,2)</f>
        <v>0</v>
      </c>
      <c r="K425" s="269" t="s">
        <v>75</v>
      </c>
      <c r="L425" s="274"/>
      <c r="M425" s="275" t="s">
        <v>75</v>
      </c>
      <c r="N425" s="276" t="s">
        <v>47</v>
      </c>
      <c r="O425" s="86"/>
      <c r="P425" s="215">
        <f>O425*H425</f>
        <v>0</v>
      </c>
      <c r="Q425" s="215">
        <v>0.025000000000000001</v>
      </c>
      <c r="R425" s="215">
        <f>Q425*H425</f>
        <v>0.15000000000000002</v>
      </c>
      <c r="S425" s="215">
        <v>0</v>
      </c>
      <c r="T425" s="216">
        <f>S425*H425</f>
        <v>0</v>
      </c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R425" s="217" t="s">
        <v>180</v>
      </c>
      <c r="AT425" s="217" t="s">
        <v>305</v>
      </c>
      <c r="AU425" s="217" t="s">
        <v>87</v>
      </c>
      <c r="AY425" s="19" t="s">
        <v>139</v>
      </c>
      <c r="BE425" s="218">
        <f>IF(N425="základní",J425,0)</f>
        <v>0</v>
      </c>
      <c r="BF425" s="218">
        <f>IF(N425="snížená",J425,0)</f>
        <v>0</v>
      </c>
      <c r="BG425" s="218">
        <f>IF(N425="zákl. přenesená",J425,0)</f>
        <v>0</v>
      </c>
      <c r="BH425" s="218">
        <f>IF(N425="sníž. přenesená",J425,0)</f>
        <v>0</v>
      </c>
      <c r="BI425" s="218">
        <f>IF(N425="nulová",J425,0)</f>
        <v>0</v>
      </c>
      <c r="BJ425" s="19" t="s">
        <v>85</v>
      </c>
      <c r="BK425" s="218">
        <f>ROUND(I425*H425,2)</f>
        <v>0</v>
      </c>
      <c r="BL425" s="19" t="s">
        <v>146</v>
      </c>
      <c r="BM425" s="217" t="s">
        <v>570</v>
      </c>
    </row>
    <row r="426" s="2" customFormat="1" ht="14.4" customHeight="1">
      <c r="A426" s="40"/>
      <c r="B426" s="41"/>
      <c r="C426" s="267" t="s">
        <v>571</v>
      </c>
      <c r="D426" s="267" t="s">
        <v>305</v>
      </c>
      <c r="E426" s="268" t="s">
        <v>572</v>
      </c>
      <c r="F426" s="269" t="s">
        <v>573</v>
      </c>
      <c r="G426" s="270" t="s">
        <v>356</v>
      </c>
      <c r="H426" s="271">
        <v>1</v>
      </c>
      <c r="I426" s="272"/>
      <c r="J426" s="273">
        <f>ROUND(I426*H426,2)</f>
        <v>0</v>
      </c>
      <c r="K426" s="269" t="s">
        <v>75</v>
      </c>
      <c r="L426" s="274"/>
      <c r="M426" s="275" t="s">
        <v>75</v>
      </c>
      <c r="N426" s="276" t="s">
        <v>47</v>
      </c>
      <c r="O426" s="86"/>
      <c r="P426" s="215">
        <f>O426*H426</f>
        <v>0</v>
      </c>
      <c r="Q426" s="215">
        <v>0.030499999999999999</v>
      </c>
      <c r="R426" s="215">
        <f>Q426*H426</f>
        <v>0.030499999999999999</v>
      </c>
      <c r="S426" s="215">
        <v>0</v>
      </c>
      <c r="T426" s="216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7" t="s">
        <v>180</v>
      </c>
      <c r="AT426" s="217" t="s">
        <v>305</v>
      </c>
      <c r="AU426" s="217" t="s">
        <v>87</v>
      </c>
      <c r="AY426" s="19" t="s">
        <v>139</v>
      </c>
      <c r="BE426" s="218">
        <f>IF(N426="základní",J426,0)</f>
        <v>0</v>
      </c>
      <c r="BF426" s="218">
        <f>IF(N426="snížená",J426,0)</f>
        <v>0</v>
      </c>
      <c r="BG426" s="218">
        <f>IF(N426="zákl. přenesená",J426,0)</f>
        <v>0</v>
      </c>
      <c r="BH426" s="218">
        <f>IF(N426="sníž. přenesená",J426,0)</f>
        <v>0</v>
      </c>
      <c r="BI426" s="218">
        <f>IF(N426="nulová",J426,0)</f>
        <v>0</v>
      </c>
      <c r="BJ426" s="19" t="s">
        <v>85</v>
      </c>
      <c r="BK426" s="218">
        <f>ROUND(I426*H426,2)</f>
        <v>0</v>
      </c>
      <c r="BL426" s="19" t="s">
        <v>146</v>
      </c>
      <c r="BM426" s="217" t="s">
        <v>574</v>
      </c>
    </row>
    <row r="427" s="2" customFormat="1" ht="14.4" customHeight="1">
      <c r="A427" s="40"/>
      <c r="B427" s="41"/>
      <c r="C427" s="267" t="s">
        <v>575</v>
      </c>
      <c r="D427" s="267" t="s">
        <v>305</v>
      </c>
      <c r="E427" s="268" t="s">
        <v>576</v>
      </c>
      <c r="F427" s="269" t="s">
        <v>577</v>
      </c>
      <c r="G427" s="270" t="s">
        <v>356</v>
      </c>
      <c r="H427" s="271">
        <v>9</v>
      </c>
      <c r="I427" s="272"/>
      <c r="J427" s="273">
        <f>ROUND(I427*H427,2)</f>
        <v>0</v>
      </c>
      <c r="K427" s="269" t="s">
        <v>75</v>
      </c>
      <c r="L427" s="274"/>
      <c r="M427" s="275" t="s">
        <v>75</v>
      </c>
      <c r="N427" s="276" t="s">
        <v>47</v>
      </c>
      <c r="O427" s="86"/>
      <c r="P427" s="215">
        <f>O427*H427</f>
        <v>0</v>
      </c>
      <c r="Q427" s="215">
        <v>0.025000000000000001</v>
      </c>
      <c r="R427" s="215">
        <f>Q427*H427</f>
        <v>0.22500000000000001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180</v>
      </c>
      <c r="AT427" s="217" t="s">
        <v>305</v>
      </c>
      <c r="AU427" s="217" t="s">
        <v>87</v>
      </c>
      <c r="AY427" s="19" t="s">
        <v>139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85</v>
      </c>
      <c r="BK427" s="218">
        <f>ROUND(I427*H427,2)</f>
        <v>0</v>
      </c>
      <c r="BL427" s="19" t="s">
        <v>146</v>
      </c>
      <c r="BM427" s="217" t="s">
        <v>578</v>
      </c>
    </row>
    <row r="428" s="2" customFormat="1" ht="14.4" customHeight="1">
      <c r="A428" s="40"/>
      <c r="B428" s="41"/>
      <c r="C428" s="267" t="s">
        <v>579</v>
      </c>
      <c r="D428" s="267" t="s">
        <v>305</v>
      </c>
      <c r="E428" s="268" t="s">
        <v>580</v>
      </c>
      <c r="F428" s="269" t="s">
        <v>581</v>
      </c>
      <c r="G428" s="270" t="s">
        <v>356</v>
      </c>
      <c r="H428" s="271">
        <v>2</v>
      </c>
      <c r="I428" s="272"/>
      <c r="J428" s="273">
        <f>ROUND(I428*H428,2)</f>
        <v>0</v>
      </c>
      <c r="K428" s="269" t="s">
        <v>75</v>
      </c>
      <c r="L428" s="274"/>
      <c r="M428" s="275" t="s">
        <v>75</v>
      </c>
      <c r="N428" s="276" t="s">
        <v>47</v>
      </c>
      <c r="O428" s="86"/>
      <c r="P428" s="215">
        <f>O428*H428</f>
        <v>0</v>
      </c>
      <c r="Q428" s="215">
        <v>0.027</v>
      </c>
      <c r="R428" s="215">
        <f>Q428*H428</f>
        <v>0.053999999999999999</v>
      </c>
      <c r="S428" s="215">
        <v>0</v>
      </c>
      <c r="T428" s="216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17" t="s">
        <v>180</v>
      </c>
      <c r="AT428" s="217" t="s">
        <v>305</v>
      </c>
      <c r="AU428" s="217" t="s">
        <v>87</v>
      </c>
      <c r="AY428" s="19" t="s">
        <v>139</v>
      </c>
      <c r="BE428" s="218">
        <f>IF(N428="základní",J428,0)</f>
        <v>0</v>
      </c>
      <c r="BF428" s="218">
        <f>IF(N428="snížená",J428,0)</f>
        <v>0</v>
      </c>
      <c r="BG428" s="218">
        <f>IF(N428="zákl. přenesená",J428,0)</f>
        <v>0</v>
      </c>
      <c r="BH428" s="218">
        <f>IF(N428="sníž. přenesená",J428,0)</f>
        <v>0</v>
      </c>
      <c r="BI428" s="218">
        <f>IF(N428="nulová",J428,0)</f>
        <v>0</v>
      </c>
      <c r="BJ428" s="19" t="s">
        <v>85</v>
      </c>
      <c r="BK428" s="218">
        <f>ROUND(I428*H428,2)</f>
        <v>0</v>
      </c>
      <c r="BL428" s="19" t="s">
        <v>146</v>
      </c>
      <c r="BM428" s="217" t="s">
        <v>582</v>
      </c>
    </row>
    <row r="429" s="2" customFormat="1" ht="24.15" customHeight="1">
      <c r="A429" s="40"/>
      <c r="B429" s="41"/>
      <c r="C429" s="206" t="s">
        <v>583</v>
      </c>
      <c r="D429" s="206" t="s">
        <v>141</v>
      </c>
      <c r="E429" s="207" t="s">
        <v>584</v>
      </c>
      <c r="F429" s="208" t="s">
        <v>585</v>
      </c>
      <c r="G429" s="209" t="s">
        <v>356</v>
      </c>
      <c r="H429" s="210">
        <v>24</v>
      </c>
      <c r="I429" s="211"/>
      <c r="J429" s="212">
        <f>ROUND(I429*H429,2)</f>
        <v>0</v>
      </c>
      <c r="K429" s="208" t="s">
        <v>145</v>
      </c>
      <c r="L429" s="46"/>
      <c r="M429" s="213" t="s">
        <v>75</v>
      </c>
      <c r="N429" s="214" t="s">
        <v>47</v>
      </c>
      <c r="O429" s="86"/>
      <c r="P429" s="215">
        <f>O429*H429</f>
        <v>0</v>
      </c>
      <c r="Q429" s="215">
        <v>0.0030100000000000001</v>
      </c>
      <c r="R429" s="215">
        <f>Q429*H429</f>
        <v>0.072239999999999999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146</v>
      </c>
      <c r="AT429" s="217" t="s">
        <v>141</v>
      </c>
      <c r="AU429" s="217" t="s">
        <v>87</v>
      </c>
      <c r="AY429" s="19" t="s">
        <v>139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85</v>
      </c>
      <c r="BK429" s="218">
        <f>ROUND(I429*H429,2)</f>
        <v>0</v>
      </c>
      <c r="BL429" s="19" t="s">
        <v>146</v>
      </c>
      <c r="BM429" s="217" t="s">
        <v>586</v>
      </c>
    </row>
    <row r="430" s="2" customFormat="1">
      <c r="A430" s="40"/>
      <c r="B430" s="41"/>
      <c r="C430" s="42"/>
      <c r="D430" s="219" t="s">
        <v>148</v>
      </c>
      <c r="E430" s="42"/>
      <c r="F430" s="220" t="s">
        <v>506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148</v>
      </c>
      <c r="AU430" s="19" t="s">
        <v>87</v>
      </c>
    </row>
    <row r="431" s="2" customFormat="1" ht="24.15" customHeight="1">
      <c r="A431" s="40"/>
      <c r="B431" s="41"/>
      <c r="C431" s="267" t="s">
        <v>587</v>
      </c>
      <c r="D431" s="267" t="s">
        <v>305</v>
      </c>
      <c r="E431" s="268" t="s">
        <v>588</v>
      </c>
      <c r="F431" s="269" t="s">
        <v>589</v>
      </c>
      <c r="G431" s="270" t="s">
        <v>356</v>
      </c>
      <c r="H431" s="271">
        <v>2</v>
      </c>
      <c r="I431" s="272"/>
      <c r="J431" s="273">
        <f>ROUND(I431*H431,2)</f>
        <v>0</v>
      </c>
      <c r="K431" s="269" t="s">
        <v>75</v>
      </c>
      <c r="L431" s="274"/>
      <c r="M431" s="275" t="s">
        <v>75</v>
      </c>
      <c r="N431" s="276" t="s">
        <v>47</v>
      </c>
      <c r="O431" s="86"/>
      <c r="P431" s="215">
        <f>O431*H431</f>
        <v>0</v>
      </c>
      <c r="Q431" s="215">
        <v>0.040000000000000001</v>
      </c>
      <c r="R431" s="215">
        <f>Q431*H431</f>
        <v>0.080000000000000002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180</v>
      </c>
      <c r="AT431" s="217" t="s">
        <v>305</v>
      </c>
      <c r="AU431" s="217" t="s">
        <v>87</v>
      </c>
      <c r="AY431" s="19" t="s">
        <v>139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85</v>
      </c>
      <c r="BK431" s="218">
        <f>ROUND(I431*H431,2)</f>
        <v>0</v>
      </c>
      <c r="BL431" s="19" t="s">
        <v>146</v>
      </c>
      <c r="BM431" s="217" t="s">
        <v>590</v>
      </c>
    </row>
    <row r="432" s="2" customFormat="1" ht="14.4" customHeight="1">
      <c r="A432" s="40"/>
      <c r="B432" s="41"/>
      <c r="C432" s="267" t="s">
        <v>591</v>
      </c>
      <c r="D432" s="267" t="s">
        <v>305</v>
      </c>
      <c r="E432" s="268" t="s">
        <v>592</v>
      </c>
      <c r="F432" s="269" t="s">
        <v>593</v>
      </c>
      <c r="G432" s="270" t="s">
        <v>356</v>
      </c>
      <c r="H432" s="271">
        <v>8</v>
      </c>
      <c r="I432" s="272"/>
      <c r="J432" s="273">
        <f>ROUND(I432*H432,2)</f>
        <v>0</v>
      </c>
      <c r="K432" s="269" t="s">
        <v>75</v>
      </c>
      <c r="L432" s="274"/>
      <c r="M432" s="275" t="s">
        <v>75</v>
      </c>
      <c r="N432" s="276" t="s">
        <v>47</v>
      </c>
      <c r="O432" s="86"/>
      <c r="P432" s="215">
        <f>O432*H432</f>
        <v>0</v>
      </c>
      <c r="Q432" s="215">
        <v>0.022800000000000001</v>
      </c>
      <c r="R432" s="215">
        <f>Q432*H432</f>
        <v>0.18240000000000001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180</v>
      </c>
      <c r="AT432" s="217" t="s">
        <v>305</v>
      </c>
      <c r="AU432" s="217" t="s">
        <v>87</v>
      </c>
      <c r="AY432" s="19" t="s">
        <v>139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85</v>
      </c>
      <c r="BK432" s="218">
        <f>ROUND(I432*H432,2)</f>
        <v>0</v>
      </c>
      <c r="BL432" s="19" t="s">
        <v>146</v>
      </c>
      <c r="BM432" s="217" t="s">
        <v>594</v>
      </c>
    </row>
    <row r="433" s="2" customFormat="1" ht="14.4" customHeight="1">
      <c r="A433" s="40"/>
      <c r="B433" s="41"/>
      <c r="C433" s="267" t="s">
        <v>595</v>
      </c>
      <c r="D433" s="267" t="s">
        <v>305</v>
      </c>
      <c r="E433" s="268" t="s">
        <v>596</v>
      </c>
      <c r="F433" s="269" t="s">
        <v>593</v>
      </c>
      <c r="G433" s="270" t="s">
        <v>356</v>
      </c>
      <c r="H433" s="271">
        <v>2</v>
      </c>
      <c r="I433" s="272"/>
      <c r="J433" s="273">
        <f>ROUND(I433*H433,2)</f>
        <v>0</v>
      </c>
      <c r="K433" s="269" t="s">
        <v>75</v>
      </c>
      <c r="L433" s="274"/>
      <c r="M433" s="275" t="s">
        <v>75</v>
      </c>
      <c r="N433" s="276" t="s">
        <v>47</v>
      </c>
      <c r="O433" s="86"/>
      <c r="P433" s="215">
        <f>O433*H433</f>
        <v>0</v>
      </c>
      <c r="Q433" s="215">
        <v>0.022800000000000001</v>
      </c>
      <c r="R433" s="215">
        <f>Q433*H433</f>
        <v>0.045600000000000002</v>
      </c>
      <c r="S433" s="215">
        <v>0</v>
      </c>
      <c r="T433" s="216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7" t="s">
        <v>180</v>
      </c>
      <c r="AT433" s="217" t="s">
        <v>305</v>
      </c>
      <c r="AU433" s="217" t="s">
        <v>87</v>
      </c>
      <c r="AY433" s="19" t="s">
        <v>139</v>
      </c>
      <c r="BE433" s="218">
        <f>IF(N433="základní",J433,0)</f>
        <v>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9" t="s">
        <v>85</v>
      </c>
      <c r="BK433" s="218">
        <f>ROUND(I433*H433,2)</f>
        <v>0</v>
      </c>
      <c r="BL433" s="19" t="s">
        <v>146</v>
      </c>
      <c r="BM433" s="217" t="s">
        <v>597</v>
      </c>
    </row>
    <row r="434" s="2" customFormat="1">
      <c r="A434" s="40"/>
      <c r="B434" s="41"/>
      <c r="C434" s="42"/>
      <c r="D434" s="219" t="s">
        <v>362</v>
      </c>
      <c r="E434" s="42"/>
      <c r="F434" s="220" t="s">
        <v>598</v>
      </c>
      <c r="G434" s="42"/>
      <c r="H434" s="42"/>
      <c r="I434" s="221"/>
      <c r="J434" s="42"/>
      <c r="K434" s="42"/>
      <c r="L434" s="46"/>
      <c r="M434" s="222"/>
      <c r="N434" s="223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362</v>
      </c>
      <c r="AU434" s="19" t="s">
        <v>87</v>
      </c>
    </row>
    <row r="435" s="2" customFormat="1" ht="14.4" customHeight="1">
      <c r="A435" s="40"/>
      <c r="B435" s="41"/>
      <c r="C435" s="267" t="s">
        <v>599</v>
      </c>
      <c r="D435" s="267" t="s">
        <v>305</v>
      </c>
      <c r="E435" s="268" t="s">
        <v>596</v>
      </c>
      <c r="F435" s="269" t="s">
        <v>593</v>
      </c>
      <c r="G435" s="270" t="s">
        <v>356</v>
      </c>
      <c r="H435" s="271">
        <v>1</v>
      </c>
      <c r="I435" s="272"/>
      <c r="J435" s="273">
        <f>ROUND(I435*H435,2)</f>
        <v>0</v>
      </c>
      <c r="K435" s="269" t="s">
        <v>75</v>
      </c>
      <c r="L435" s="274"/>
      <c r="M435" s="275" t="s">
        <v>75</v>
      </c>
      <c r="N435" s="276" t="s">
        <v>47</v>
      </c>
      <c r="O435" s="86"/>
      <c r="P435" s="215">
        <f>O435*H435</f>
        <v>0</v>
      </c>
      <c r="Q435" s="215">
        <v>0.022800000000000001</v>
      </c>
      <c r="R435" s="215">
        <f>Q435*H435</f>
        <v>0.022800000000000001</v>
      </c>
      <c r="S435" s="215">
        <v>0</v>
      </c>
      <c r="T435" s="216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17" t="s">
        <v>180</v>
      </c>
      <c r="AT435" s="217" t="s">
        <v>305</v>
      </c>
      <c r="AU435" s="217" t="s">
        <v>87</v>
      </c>
      <c r="AY435" s="19" t="s">
        <v>139</v>
      </c>
      <c r="BE435" s="218">
        <f>IF(N435="základní",J435,0)</f>
        <v>0</v>
      </c>
      <c r="BF435" s="218">
        <f>IF(N435="snížená",J435,0)</f>
        <v>0</v>
      </c>
      <c r="BG435" s="218">
        <f>IF(N435="zákl. přenesená",J435,0)</f>
        <v>0</v>
      </c>
      <c r="BH435" s="218">
        <f>IF(N435="sníž. přenesená",J435,0)</f>
        <v>0</v>
      </c>
      <c r="BI435" s="218">
        <f>IF(N435="nulová",J435,0)</f>
        <v>0</v>
      </c>
      <c r="BJ435" s="19" t="s">
        <v>85</v>
      </c>
      <c r="BK435" s="218">
        <f>ROUND(I435*H435,2)</f>
        <v>0</v>
      </c>
      <c r="BL435" s="19" t="s">
        <v>146</v>
      </c>
      <c r="BM435" s="217" t="s">
        <v>600</v>
      </c>
    </row>
    <row r="436" s="2" customFormat="1">
      <c r="A436" s="40"/>
      <c r="B436" s="41"/>
      <c r="C436" s="42"/>
      <c r="D436" s="219" t="s">
        <v>362</v>
      </c>
      <c r="E436" s="42"/>
      <c r="F436" s="220" t="s">
        <v>601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362</v>
      </c>
      <c r="AU436" s="19" t="s">
        <v>87</v>
      </c>
    </row>
    <row r="437" s="2" customFormat="1" ht="14.4" customHeight="1">
      <c r="A437" s="40"/>
      <c r="B437" s="41"/>
      <c r="C437" s="267" t="s">
        <v>602</v>
      </c>
      <c r="D437" s="267" t="s">
        <v>305</v>
      </c>
      <c r="E437" s="268" t="s">
        <v>603</v>
      </c>
      <c r="F437" s="269" t="s">
        <v>604</v>
      </c>
      <c r="G437" s="270" t="s">
        <v>356</v>
      </c>
      <c r="H437" s="271">
        <v>3</v>
      </c>
      <c r="I437" s="272"/>
      <c r="J437" s="273">
        <f>ROUND(I437*H437,2)</f>
        <v>0</v>
      </c>
      <c r="K437" s="269" t="s">
        <v>75</v>
      </c>
      <c r="L437" s="274"/>
      <c r="M437" s="275" t="s">
        <v>75</v>
      </c>
      <c r="N437" s="276" t="s">
        <v>47</v>
      </c>
      <c r="O437" s="86"/>
      <c r="P437" s="215">
        <f>O437*H437</f>
        <v>0</v>
      </c>
      <c r="Q437" s="215">
        <v>0.010999999999999999</v>
      </c>
      <c r="R437" s="215">
        <f>Q437*H437</f>
        <v>0.033000000000000002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180</v>
      </c>
      <c r="AT437" s="217" t="s">
        <v>305</v>
      </c>
      <c r="AU437" s="217" t="s">
        <v>87</v>
      </c>
      <c r="AY437" s="19" t="s">
        <v>139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85</v>
      </c>
      <c r="BK437" s="218">
        <f>ROUND(I437*H437,2)</f>
        <v>0</v>
      </c>
      <c r="BL437" s="19" t="s">
        <v>146</v>
      </c>
      <c r="BM437" s="217" t="s">
        <v>605</v>
      </c>
    </row>
    <row r="438" s="2" customFormat="1" ht="14.4" customHeight="1">
      <c r="A438" s="40"/>
      <c r="B438" s="41"/>
      <c r="C438" s="267" t="s">
        <v>606</v>
      </c>
      <c r="D438" s="267" t="s">
        <v>305</v>
      </c>
      <c r="E438" s="268" t="s">
        <v>607</v>
      </c>
      <c r="F438" s="269" t="s">
        <v>608</v>
      </c>
      <c r="G438" s="270" t="s">
        <v>356</v>
      </c>
      <c r="H438" s="271">
        <v>1</v>
      </c>
      <c r="I438" s="272"/>
      <c r="J438" s="273">
        <f>ROUND(I438*H438,2)</f>
        <v>0</v>
      </c>
      <c r="K438" s="269" t="s">
        <v>75</v>
      </c>
      <c r="L438" s="274"/>
      <c r="M438" s="275" t="s">
        <v>75</v>
      </c>
      <c r="N438" s="276" t="s">
        <v>47</v>
      </c>
      <c r="O438" s="86"/>
      <c r="P438" s="215">
        <f>O438*H438</f>
        <v>0</v>
      </c>
      <c r="Q438" s="215">
        <v>0.0070000000000000001</v>
      </c>
      <c r="R438" s="215">
        <f>Q438*H438</f>
        <v>0.0070000000000000001</v>
      </c>
      <c r="S438" s="215">
        <v>0</v>
      </c>
      <c r="T438" s="216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17" t="s">
        <v>180</v>
      </c>
      <c r="AT438" s="217" t="s">
        <v>305</v>
      </c>
      <c r="AU438" s="217" t="s">
        <v>87</v>
      </c>
      <c r="AY438" s="19" t="s">
        <v>139</v>
      </c>
      <c r="BE438" s="218">
        <f>IF(N438="základní",J438,0)</f>
        <v>0</v>
      </c>
      <c r="BF438" s="218">
        <f>IF(N438="snížená",J438,0)</f>
        <v>0</v>
      </c>
      <c r="BG438" s="218">
        <f>IF(N438="zákl. přenesená",J438,0)</f>
        <v>0</v>
      </c>
      <c r="BH438" s="218">
        <f>IF(N438="sníž. přenesená",J438,0)</f>
        <v>0</v>
      </c>
      <c r="BI438" s="218">
        <f>IF(N438="nulová",J438,0)</f>
        <v>0</v>
      </c>
      <c r="BJ438" s="19" t="s">
        <v>85</v>
      </c>
      <c r="BK438" s="218">
        <f>ROUND(I438*H438,2)</f>
        <v>0</v>
      </c>
      <c r="BL438" s="19" t="s">
        <v>146</v>
      </c>
      <c r="BM438" s="217" t="s">
        <v>609</v>
      </c>
    </row>
    <row r="439" s="2" customFormat="1" ht="14.4" customHeight="1">
      <c r="A439" s="40"/>
      <c r="B439" s="41"/>
      <c r="C439" s="267" t="s">
        <v>610</v>
      </c>
      <c r="D439" s="267" t="s">
        <v>305</v>
      </c>
      <c r="E439" s="268" t="s">
        <v>611</v>
      </c>
      <c r="F439" s="269" t="s">
        <v>612</v>
      </c>
      <c r="G439" s="270" t="s">
        <v>356</v>
      </c>
      <c r="H439" s="271">
        <v>7</v>
      </c>
      <c r="I439" s="272"/>
      <c r="J439" s="273">
        <f>ROUND(I439*H439,2)</f>
        <v>0</v>
      </c>
      <c r="K439" s="269" t="s">
        <v>75</v>
      </c>
      <c r="L439" s="274"/>
      <c r="M439" s="275" t="s">
        <v>75</v>
      </c>
      <c r="N439" s="276" t="s">
        <v>47</v>
      </c>
      <c r="O439" s="86"/>
      <c r="P439" s="215">
        <f>O439*H439</f>
        <v>0</v>
      </c>
      <c r="Q439" s="215">
        <v>0.019800000000000002</v>
      </c>
      <c r="R439" s="215">
        <f>Q439*H439</f>
        <v>0.1386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180</v>
      </c>
      <c r="AT439" s="217" t="s">
        <v>305</v>
      </c>
      <c r="AU439" s="217" t="s">
        <v>87</v>
      </c>
      <c r="AY439" s="19" t="s">
        <v>139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85</v>
      </c>
      <c r="BK439" s="218">
        <f>ROUND(I439*H439,2)</f>
        <v>0</v>
      </c>
      <c r="BL439" s="19" t="s">
        <v>146</v>
      </c>
      <c r="BM439" s="217" t="s">
        <v>613</v>
      </c>
    </row>
    <row r="440" s="2" customFormat="1" ht="24.15" customHeight="1">
      <c r="A440" s="40"/>
      <c r="B440" s="41"/>
      <c r="C440" s="206" t="s">
        <v>614</v>
      </c>
      <c r="D440" s="206" t="s">
        <v>141</v>
      </c>
      <c r="E440" s="207" t="s">
        <v>615</v>
      </c>
      <c r="F440" s="208" t="s">
        <v>616</v>
      </c>
      <c r="G440" s="209" t="s">
        <v>356</v>
      </c>
      <c r="H440" s="210">
        <v>10</v>
      </c>
      <c r="I440" s="211"/>
      <c r="J440" s="212">
        <f>ROUND(I440*H440,2)</f>
        <v>0</v>
      </c>
      <c r="K440" s="208" t="s">
        <v>145</v>
      </c>
      <c r="L440" s="46"/>
      <c r="M440" s="213" t="s">
        <v>75</v>
      </c>
      <c r="N440" s="214" t="s">
        <v>47</v>
      </c>
      <c r="O440" s="86"/>
      <c r="P440" s="215">
        <f>O440*H440</f>
        <v>0</v>
      </c>
      <c r="Q440" s="215">
        <v>0.0044999999999999997</v>
      </c>
      <c r="R440" s="215">
        <f>Q440*H440</f>
        <v>0.044999999999999998</v>
      </c>
      <c r="S440" s="215">
        <v>0</v>
      </c>
      <c r="T440" s="216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17" t="s">
        <v>146</v>
      </c>
      <c r="AT440" s="217" t="s">
        <v>141</v>
      </c>
      <c r="AU440" s="217" t="s">
        <v>87</v>
      </c>
      <c r="AY440" s="19" t="s">
        <v>139</v>
      </c>
      <c r="BE440" s="218">
        <f>IF(N440="základní",J440,0)</f>
        <v>0</v>
      </c>
      <c r="BF440" s="218">
        <f>IF(N440="snížená",J440,0)</f>
        <v>0</v>
      </c>
      <c r="BG440" s="218">
        <f>IF(N440="zákl. přenesená",J440,0)</f>
        <v>0</v>
      </c>
      <c r="BH440" s="218">
        <f>IF(N440="sníž. přenesená",J440,0)</f>
        <v>0</v>
      </c>
      <c r="BI440" s="218">
        <f>IF(N440="nulová",J440,0)</f>
        <v>0</v>
      </c>
      <c r="BJ440" s="19" t="s">
        <v>85</v>
      </c>
      <c r="BK440" s="218">
        <f>ROUND(I440*H440,2)</f>
        <v>0</v>
      </c>
      <c r="BL440" s="19" t="s">
        <v>146</v>
      </c>
      <c r="BM440" s="217" t="s">
        <v>617</v>
      </c>
    </row>
    <row r="441" s="2" customFormat="1">
      <c r="A441" s="40"/>
      <c r="B441" s="41"/>
      <c r="C441" s="42"/>
      <c r="D441" s="219" t="s">
        <v>148</v>
      </c>
      <c r="E441" s="42"/>
      <c r="F441" s="220" t="s">
        <v>506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148</v>
      </c>
      <c r="AU441" s="19" t="s">
        <v>87</v>
      </c>
    </row>
    <row r="442" s="2" customFormat="1" ht="14.4" customHeight="1">
      <c r="A442" s="40"/>
      <c r="B442" s="41"/>
      <c r="C442" s="267" t="s">
        <v>618</v>
      </c>
      <c r="D442" s="267" t="s">
        <v>305</v>
      </c>
      <c r="E442" s="268" t="s">
        <v>619</v>
      </c>
      <c r="F442" s="269" t="s">
        <v>620</v>
      </c>
      <c r="G442" s="270" t="s">
        <v>356</v>
      </c>
      <c r="H442" s="271">
        <v>6</v>
      </c>
      <c r="I442" s="272"/>
      <c r="J442" s="273">
        <f>ROUND(I442*H442,2)</f>
        <v>0</v>
      </c>
      <c r="K442" s="269" t="s">
        <v>75</v>
      </c>
      <c r="L442" s="274"/>
      <c r="M442" s="275" t="s">
        <v>75</v>
      </c>
      <c r="N442" s="276" t="s">
        <v>47</v>
      </c>
      <c r="O442" s="86"/>
      <c r="P442" s="215">
        <f>O442*H442</f>
        <v>0</v>
      </c>
      <c r="Q442" s="215">
        <v>0.041700000000000001</v>
      </c>
      <c r="R442" s="215">
        <f>Q442*H442</f>
        <v>0.25019999999999998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180</v>
      </c>
      <c r="AT442" s="217" t="s">
        <v>305</v>
      </c>
      <c r="AU442" s="217" t="s">
        <v>87</v>
      </c>
      <c r="AY442" s="19" t="s">
        <v>139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85</v>
      </c>
      <c r="BK442" s="218">
        <f>ROUND(I442*H442,2)</f>
        <v>0</v>
      </c>
      <c r="BL442" s="19" t="s">
        <v>146</v>
      </c>
      <c r="BM442" s="217" t="s">
        <v>621</v>
      </c>
    </row>
    <row r="443" s="2" customFormat="1" ht="14.4" customHeight="1">
      <c r="A443" s="40"/>
      <c r="B443" s="41"/>
      <c r="C443" s="267" t="s">
        <v>622</v>
      </c>
      <c r="D443" s="267" t="s">
        <v>305</v>
      </c>
      <c r="E443" s="268" t="s">
        <v>623</v>
      </c>
      <c r="F443" s="269" t="s">
        <v>624</v>
      </c>
      <c r="G443" s="270" t="s">
        <v>356</v>
      </c>
      <c r="H443" s="271">
        <v>2</v>
      </c>
      <c r="I443" s="272"/>
      <c r="J443" s="273">
        <f>ROUND(I443*H443,2)</f>
        <v>0</v>
      </c>
      <c r="K443" s="269" t="s">
        <v>75</v>
      </c>
      <c r="L443" s="274"/>
      <c r="M443" s="275" t="s">
        <v>75</v>
      </c>
      <c r="N443" s="276" t="s">
        <v>47</v>
      </c>
      <c r="O443" s="86"/>
      <c r="P443" s="215">
        <f>O443*H443</f>
        <v>0</v>
      </c>
      <c r="Q443" s="215">
        <v>0.048500000000000001</v>
      </c>
      <c r="R443" s="215">
        <f>Q443*H443</f>
        <v>0.097000000000000003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180</v>
      </c>
      <c r="AT443" s="217" t="s">
        <v>305</v>
      </c>
      <c r="AU443" s="217" t="s">
        <v>87</v>
      </c>
      <c r="AY443" s="19" t="s">
        <v>139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85</v>
      </c>
      <c r="BK443" s="218">
        <f>ROUND(I443*H443,2)</f>
        <v>0</v>
      </c>
      <c r="BL443" s="19" t="s">
        <v>146</v>
      </c>
      <c r="BM443" s="217" t="s">
        <v>625</v>
      </c>
    </row>
    <row r="444" s="2" customFormat="1" ht="14.4" customHeight="1">
      <c r="A444" s="40"/>
      <c r="B444" s="41"/>
      <c r="C444" s="267" t="s">
        <v>626</v>
      </c>
      <c r="D444" s="267" t="s">
        <v>305</v>
      </c>
      <c r="E444" s="268" t="s">
        <v>627</v>
      </c>
      <c r="F444" s="269" t="s">
        <v>628</v>
      </c>
      <c r="G444" s="270" t="s">
        <v>356</v>
      </c>
      <c r="H444" s="271">
        <v>1</v>
      </c>
      <c r="I444" s="272"/>
      <c r="J444" s="273">
        <f>ROUND(I444*H444,2)</f>
        <v>0</v>
      </c>
      <c r="K444" s="269" t="s">
        <v>75</v>
      </c>
      <c r="L444" s="274"/>
      <c r="M444" s="275" t="s">
        <v>75</v>
      </c>
      <c r="N444" s="276" t="s">
        <v>47</v>
      </c>
      <c r="O444" s="86"/>
      <c r="P444" s="215">
        <f>O444*H444</f>
        <v>0</v>
      </c>
      <c r="Q444" s="215">
        <v>0.042599999999999999</v>
      </c>
      <c r="R444" s="215">
        <f>Q444*H444</f>
        <v>0.042599999999999999</v>
      </c>
      <c r="S444" s="215">
        <v>0</v>
      </c>
      <c r="T444" s="216">
        <f>S444*H444</f>
        <v>0</v>
      </c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R444" s="217" t="s">
        <v>180</v>
      </c>
      <c r="AT444" s="217" t="s">
        <v>305</v>
      </c>
      <c r="AU444" s="217" t="s">
        <v>87</v>
      </c>
      <c r="AY444" s="19" t="s">
        <v>139</v>
      </c>
      <c r="BE444" s="218">
        <f>IF(N444="základní",J444,0)</f>
        <v>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9" t="s">
        <v>85</v>
      </c>
      <c r="BK444" s="218">
        <f>ROUND(I444*H444,2)</f>
        <v>0</v>
      </c>
      <c r="BL444" s="19" t="s">
        <v>146</v>
      </c>
      <c r="BM444" s="217" t="s">
        <v>629</v>
      </c>
    </row>
    <row r="445" s="2" customFormat="1" ht="14.4" customHeight="1">
      <c r="A445" s="40"/>
      <c r="B445" s="41"/>
      <c r="C445" s="267" t="s">
        <v>630</v>
      </c>
      <c r="D445" s="267" t="s">
        <v>305</v>
      </c>
      <c r="E445" s="268" t="s">
        <v>631</v>
      </c>
      <c r="F445" s="269" t="s">
        <v>632</v>
      </c>
      <c r="G445" s="270" t="s">
        <v>356</v>
      </c>
      <c r="H445" s="271">
        <v>1</v>
      </c>
      <c r="I445" s="272"/>
      <c r="J445" s="273">
        <f>ROUND(I445*H445,2)</f>
        <v>0</v>
      </c>
      <c r="K445" s="269" t="s">
        <v>75</v>
      </c>
      <c r="L445" s="274"/>
      <c r="M445" s="275" t="s">
        <v>75</v>
      </c>
      <c r="N445" s="276" t="s">
        <v>47</v>
      </c>
      <c r="O445" s="86"/>
      <c r="P445" s="215">
        <f>O445*H445</f>
        <v>0</v>
      </c>
      <c r="Q445" s="215">
        <v>0.058000000000000003</v>
      </c>
      <c r="R445" s="215">
        <f>Q445*H445</f>
        <v>0.058000000000000003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180</v>
      </c>
      <c r="AT445" s="217" t="s">
        <v>305</v>
      </c>
      <c r="AU445" s="217" t="s">
        <v>87</v>
      </c>
      <c r="AY445" s="19" t="s">
        <v>139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85</v>
      </c>
      <c r="BK445" s="218">
        <f>ROUND(I445*H445,2)</f>
        <v>0</v>
      </c>
      <c r="BL445" s="19" t="s">
        <v>146</v>
      </c>
      <c r="BM445" s="217" t="s">
        <v>633</v>
      </c>
    </row>
    <row r="446" s="2" customFormat="1" ht="24.15" customHeight="1">
      <c r="A446" s="40"/>
      <c r="B446" s="41"/>
      <c r="C446" s="206" t="s">
        <v>634</v>
      </c>
      <c r="D446" s="206" t="s">
        <v>141</v>
      </c>
      <c r="E446" s="207" t="s">
        <v>635</v>
      </c>
      <c r="F446" s="208" t="s">
        <v>636</v>
      </c>
      <c r="G446" s="209" t="s">
        <v>144</v>
      </c>
      <c r="H446" s="210">
        <v>0.63</v>
      </c>
      <c r="I446" s="211"/>
      <c r="J446" s="212">
        <f>ROUND(I446*H446,2)</f>
        <v>0</v>
      </c>
      <c r="K446" s="208" t="s">
        <v>145</v>
      </c>
      <c r="L446" s="46"/>
      <c r="M446" s="213" t="s">
        <v>75</v>
      </c>
      <c r="N446" s="214" t="s">
        <v>47</v>
      </c>
      <c r="O446" s="86"/>
      <c r="P446" s="215">
        <f>O446*H446</f>
        <v>0</v>
      </c>
      <c r="Q446" s="215">
        <v>0.045539999999999997</v>
      </c>
      <c r="R446" s="215">
        <f>Q446*H446</f>
        <v>0.028690199999999999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146</v>
      </c>
      <c r="AT446" s="217" t="s">
        <v>141</v>
      </c>
      <c r="AU446" s="217" t="s">
        <v>87</v>
      </c>
      <c r="AY446" s="19" t="s">
        <v>139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85</v>
      </c>
      <c r="BK446" s="218">
        <f>ROUND(I446*H446,2)</f>
        <v>0</v>
      </c>
      <c r="BL446" s="19" t="s">
        <v>146</v>
      </c>
      <c r="BM446" s="217" t="s">
        <v>637</v>
      </c>
    </row>
    <row r="447" s="2" customFormat="1">
      <c r="A447" s="40"/>
      <c r="B447" s="41"/>
      <c r="C447" s="42"/>
      <c r="D447" s="219" t="s">
        <v>148</v>
      </c>
      <c r="E447" s="42"/>
      <c r="F447" s="220" t="s">
        <v>638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148</v>
      </c>
      <c r="AU447" s="19" t="s">
        <v>87</v>
      </c>
    </row>
    <row r="448" s="2" customFormat="1" ht="14.4" customHeight="1">
      <c r="A448" s="40"/>
      <c r="B448" s="41"/>
      <c r="C448" s="206" t="s">
        <v>639</v>
      </c>
      <c r="D448" s="206" t="s">
        <v>141</v>
      </c>
      <c r="E448" s="207" t="s">
        <v>640</v>
      </c>
      <c r="F448" s="208" t="s">
        <v>641</v>
      </c>
      <c r="G448" s="209" t="s">
        <v>356</v>
      </c>
      <c r="H448" s="210">
        <v>1</v>
      </c>
      <c r="I448" s="211"/>
      <c r="J448" s="212">
        <f>ROUND(I448*H448,2)</f>
        <v>0</v>
      </c>
      <c r="K448" s="208" t="s">
        <v>75</v>
      </c>
      <c r="L448" s="46"/>
      <c r="M448" s="213" t="s">
        <v>75</v>
      </c>
      <c r="N448" s="214" t="s">
        <v>47</v>
      </c>
      <c r="O448" s="86"/>
      <c r="P448" s="215">
        <f>O448*H448</f>
        <v>0</v>
      </c>
      <c r="Q448" s="215">
        <v>0</v>
      </c>
      <c r="R448" s="215">
        <f>Q448*H448</f>
        <v>0</v>
      </c>
      <c r="S448" s="215">
        <v>0</v>
      </c>
      <c r="T448" s="216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7" t="s">
        <v>146</v>
      </c>
      <c r="AT448" s="217" t="s">
        <v>141</v>
      </c>
      <c r="AU448" s="217" t="s">
        <v>87</v>
      </c>
      <c r="AY448" s="19" t="s">
        <v>139</v>
      </c>
      <c r="BE448" s="218">
        <f>IF(N448="základní",J448,0)</f>
        <v>0</v>
      </c>
      <c r="BF448" s="218">
        <f>IF(N448="snížená",J448,0)</f>
        <v>0</v>
      </c>
      <c r="BG448" s="218">
        <f>IF(N448="zákl. přenesená",J448,0)</f>
        <v>0</v>
      </c>
      <c r="BH448" s="218">
        <f>IF(N448="sníž. přenesená",J448,0)</f>
        <v>0</v>
      </c>
      <c r="BI448" s="218">
        <f>IF(N448="nulová",J448,0)</f>
        <v>0</v>
      </c>
      <c r="BJ448" s="19" t="s">
        <v>85</v>
      </c>
      <c r="BK448" s="218">
        <f>ROUND(I448*H448,2)</f>
        <v>0</v>
      </c>
      <c r="BL448" s="19" t="s">
        <v>146</v>
      </c>
      <c r="BM448" s="217" t="s">
        <v>642</v>
      </c>
    </row>
    <row r="449" s="2" customFormat="1">
      <c r="A449" s="40"/>
      <c r="B449" s="41"/>
      <c r="C449" s="42"/>
      <c r="D449" s="219" t="s">
        <v>362</v>
      </c>
      <c r="E449" s="42"/>
      <c r="F449" s="220" t="s">
        <v>643</v>
      </c>
      <c r="G449" s="42"/>
      <c r="H449" s="42"/>
      <c r="I449" s="221"/>
      <c r="J449" s="42"/>
      <c r="K449" s="42"/>
      <c r="L449" s="46"/>
      <c r="M449" s="222"/>
      <c r="N449" s="223"/>
      <c r="O449" s="86"/>
      <c r="P449" s="86"/>
      <c r="Q449" s="86"/>
      <c r="R449" s="86"/>
      <c r="S449" s="86"/>
      <c r="T449" s="87"/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T449" s="19" t="s">
        <v>362</v>
      </c>
      <c r="AU449" s="19" t="s">
        <v>87</v>
      </c>
    </row>
    <row r="450" s="2" customFormat="1" ht="24.15" customHeight="1">
      <c r="A450" s="40"/>
      <c r="B450" s="41"/>
      <c r="C450" s="206" t="s">
        <v>644</v>
      </c>
      <c r="D450" s="206" t="s">
        <v>141</v>
      </c>
      <c r="E450" s="207" t="s">
        <v>645</v>
      </c>
      <c r="F450" s="208" t="s">
        <v>646</v>
      </c>
      <c r="G450" s="209" t="s">
        <v>356</v>
      </c>
      <c r="H450" s="210">
        <v>6</v>
      </c>
      <c r="I450" s="211"/>
      <c r="J450" s="212">
        <f>ROUND(I450*H450,2)</f>
        <v>0</v>
      </c>
      <c r="K450" s="208" t="s">
        <v>145</v>
      </c>
      <c r="L450" s="46"/>
      <c r="M450" s="213" t="s">
        <v>75</v>
      </c>
      <c r="N450" s="214" t="s">
        <v>47</v>
      </c>
      <c r="O450" s="86"/>
      <c r="P450" s="215">
        <f>O450*H450</f>
        <v>0</v>
      </c>
      <c r="Q450" s="215">
        <v>0.0016199999999999999</v>
      </c>
      <c r="R450" s="215">
        <f>Q450*H450</f>
        <v>0.0097199999999999995</v>
      </c>
      <c r="S450" s="215">
        <v>0</v>
      </c>
      <c r="T450" s="216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7" t="s">
        <v>146</v>
      </c>
      <c r="AT450" s="217" t="s">
        <v>141</v>
      </c>
      <c r="AU450" s="217" t="s">
        <v>87</v>
      </c>
      <c r="AY450" s="19" t="s">
        <v>139</v>
      </c>
      <c r="BE450" s="218">
        <f>IF(N450="základní",J450,0)</f>
        <v>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9" t="s">
        <v>85</v>
      </c>
      <c r="BK450" s="218">
        <f>ROUND(I450*H450,2)</f>
        <v>0</v>
      </c>
      <c r="BL450" s="19" t="s">
        <v>146</v>
      </c>
      <c r="BM450" s="217" t="s">
        <v>647</v>
      </c>
    </row>
    <row r="451" s="2" customFormat="1">
      <c r="A451" s="40"/>
      <c r="B451" s="41"/>
      <c r="C451" s="42"/>
      <c r="D451" s="219" t="s">
        <v>148</v>
      </c>
      <c r="E451" s="42"/>
      <c r="F451" s="220" t="s">
        <v>648</v>
      </c>
      <c r="G451" s="42"/>
      <c r="H451" s="42"/>
      <c r="I451" s="221"/>
      <c r="J451" s="42"/>
      <c r="K451" s="42"/>
      <c r="L451" s="46"/>
      <c r="M451" s="222"/>
      <c r="N451" s="223"/>
      <c r="O451" s="86"/>
      <c r="P451" s="86"/>
      <c r="Q451" s="86"/>
      <c r="R451" s="86"/>
      <c r="S451" s="86"/>
      <c r="T451" s="87"/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T451" s="19" t="s">
        <v>148</v>
      </c>
      <c r="AU451" s="19" t="s">
        <v>87</v>
      </c>
    </row>
    <row r="452" s="2" customFormat="1" ht="14.4" customHeight="1">
      <c r="A452" s="40"/>
      <c r="B452" s="41"/>
      <c r="C452" s="267" t="s">
        <v>649</v>
      </c>
      <c r="D452" s="267" t="s">
        <v>305</v>
      </c>
      <c r="E452" s="268" t="s">
        <v>650</v>
      </c>
      <c r="F452" s="269" t="s">
        <v>651</v>
      </c>
      <c r="G452" s="270" t="s">
        <v>356</v>
      </c>
      <c r="H452" s="271">
        <v>6</v>
      </c>
      <c r="I452" s="272"/>
      <c r="J452" s="273">
        <f>ROUND(I452*H452,2)</f>
        <v>0</v>
      </c>
      <c r="K452" s="269" t="s">
        <v>75</v>
      </c>
      <c r="L452" s="274"/>
      <c r="M452" s="275" t="s">
        <v>75</v>
      </c>
      <c r="N452" s="276" t="s">
        <v>47</v>
      </c>
      <c r="O452" s="86"/>
      <c r="P452" s="215">
        <f>O452*H452</f>
        <v>0</v>
      </c>
      <c r="Q452" s="215">
        <v>0.019</v>
      </c>
      <c r="R452" s="215">
        <f>Q452*H452</f>
        <v>0.11399999999999999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180</v>
      </c>
      <c r="AT452" s="217" t="s">
        <v>305</v>
      </c>
      <c r="AU452" s="217" t="s">
        <v>87</v>
      </c>
      <c r="AY452" s="19" t="s">
        <v>139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85</v>
      </c>
      <c r="BK452" s="218">
        <f>ROUND(I452*H452,2)</f>
        <v>0</v>
      </c>
      <c r="BL452" s="19" t="s">
        <v>146</v>
      </c>
      <c r="BM452" s="217" t="s">
        <v>652</v>
      </c>
    </row>
    <row r="453" s="2" customFormat="1" ht="14.4" customHeight="1">
      <c r="A453" s="40"/>
      <c r="B453" s="41"/>
      <c r="C453" s="267" t="s">
        <v>653</v>
      </c>
      <c r="D453" s="267" t="s">
        <v>305</v>
      </c>
      <c r="E453" s="268" t="s">
        <v>654</v>
      </c>
      <c r="F453" s="269" t="s">
        <v>655</v>
      </c>
      <c r="G453" s="270" t="s">
        <v>356</v>
      </c>
      <c r="H453" s="271">
        <v>6</v>
      </c>
      <c r="I453" s="272"/>
      <c r="J453" s="273">
        <f>ROUND(I453*H453,2)</f>
        <v>0</v>
      </c>
      <c r="K453" s="269" t="s">
        <v>75</v>
      </c>
      <c r="L453" s="274"/>
      <c r="M453" s="275" t="s">
        <v>75</v>
      </c>
      <c r="N453" s="276" t="s">
        <v>47</v>
      </c>
      <c r="O453" s="86"/>
      <c r="P453" s="215">
        <f>O453*H453</f>
        <v>0</v>
      </c>
      <c r="Q453" s="215">
        <v>0.0060000000000000001</v>
      </c>
      <c r="R453" s="215">
        <f>Q453*H453</f>
        <v>0.036000000000000004</v>
      </c>
      <c r="S453" s="215">
        <v>0</v>
      </c>
      <c r="T453" s="216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17" t="s">
        <v>180</v>
      </c>
      <c r="AT453" s="217" t="s">
        <v>305</v>
      </c>
      <c r="AU453" s="217" t="s">
        <v>87</v>
      </c>
      <c r="AY453" s="19" t="s">
        <v>139</v>
      </c>
      <c r="BE453" s="218">
        <f>IF(N453="základní",J453,0)</f>
        <v>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9" t="s">
        <v>85</v>
      </c>
      <c r="BK453" s="218">
        <f>ROUND(I453*H453,2)</f>
        <v>0</v>
      </c>
      <c r="BL453" s="19" t="s">
        <v>146</v>
      </c>
      <c r="BM453" s="217" t="s">
        <v>656</v>
      </c>
    </row>
    <row r="454" s="2" customFormat="1" ht="14.4" customHeight="1">
      <c r="A454" s="40"/>
      <c r="B454" s="41"/>
      <c r="C454" s="206" t="s">
        <v>657</v>
      </c>
      <c r="D454" s="206" t="s">
        <v>141</v>
      </c>
      <c r="E454" s="207" t="s">
        <v>658</v>
      </c>
      <c r="F454" s="208" t="s">
        <v>659</v>
      </c>
      <c r="G454" s="209" t="s">
        <v>356</v>
      </c>
      <c r="H454" s="210">
        <v>3</v>
      </c>
      <c r="I454" s="211"/>
      <c r="J454" s="212">
        <f>ROUND(I454*H454,2)</f>
        <v>0</v>
      </c>
      <c r="K454" s="208" t="s">
        <v>145</v>
      </c>
      <c r="L454" s="46"/>
      <c r="M454" s="213" t="s">
        <v>75</v>
      </c>
      <c r="N454" s="214" t="s">
        <v>47</v>
      </c>
      <c r="O454" s="86"/>
      <c r="P454" s="215">
        <f>O454*H454</f>
        <v>0</v>
      </c>
      <c r="Q454" s="215">
        <v>0.00034000000000000002</v>
      </c>
      <c r="R454" s="215">
        <f>Q454*H454</f>
        <v>0.0010200000000000001</v>
      </c>
      <c r="S454" s="215">
        <v>0</v>
      </c>
      <c r="T454" s="216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7" t="s">
        <v>146</v>
      </c>
      <c r="AT454" s="217" t="s">
        <v>141</v>
      </c>
      <c r="AU454" s="217" t="s">
        <v>87</v>
      </c>
      <c r="AY454" s="19" t="s">
        <v>139</v>
      </c>
      <c r="BE454" s="218">
        <f>IF(N454="základní",J454,0)</f>
        <v>0</v>
      </c>
      <c r="BF454" s="218">
        <f>IF(N454="snížená",J454,0)</f>
        <v>0</v>
      </c>
      <c r="BG454" s="218">
        <f>IF(N454="zákl. přenesená",J454,0)</f>
        <v>0</v>
      </c>
      <c r="BH454" s="218">
        <f>IF(N454="sníž. přenesená",J454,0)</f>
        <v>0</v>
      </c>
      <c r="BI454" s="218">
        <f>IF(N454="nulová",J454,0)</f>
        <v>0</v>
      </c>
      <c r="BJ454" s="19" t="s">
        <v>85</v>
      </c>
      <c r="BK454" s="218">
        <f>ROUND(I454*H454,2)</f>
        <v>0</v>
      </c>
      <c r="BL454" s="19" t="s">
        <v>146</v>
      </c>
      <c r="BM454" s="217" t="s">
        <v>660</v>
      </c>
    </row>
    <row r="455" s="2" customFormat="1">
      <c r="A455" s="40"/>
      <c r="B455" s="41"/>
      <c r="C455" s="42"/>
      <c r="D455" s="219" t="s">
        <v>148</v>
      </c>
      <c r="E455" s="42"/>
      <c r="F455" s="220" t="s">
        <v>648</v>
      </c>
      <c r="G455" s="42"/>
      <c r="H455" s="42"/>
      <c r="I455" s="221"/>
      <c r="J455" s="42"/>
      <c r="K455" s="42"/>
      <c r="L455" s="46"/>
      <c r="M455" s="222"/>
      <c r="N455" s="223"/>
      <c r="O455" s="86"/>
      <c r="P455" s="86"/>
      <c r="Q455" s="86"/>
      <c r="R455" s="86"/>
      <c r="S455" s="86"/>
      <c r="T455" s="87"/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T455" s="19" t="s">
        <v>148</v>
      </c>
      <c r="AU455" s="19" t="s">
        <v>87</v>
      </c>
    </row>
    <row r="456" s="2" customFormat="1" ht="14.4" customHeight="1">
      <c r="A456" s="40"/>
      <c r="B456" s="41"/>
      <c r="C456" s="267" t="s">
        <v>661</v>
      </c>
      <c r="D456" s="267" t="s">
        <v>305</v>
      </c>
      <c r="E456" s="268" t="s">
        <v>662</v>
      </c>
      <c r="F456" s="269" t="s">
        <v>663</v>
      </c>
      <c r="G456" s="270" t="s">
        <v>356</v>
      </c>
      <c r="H456" s="271">
        <v>3</v>
      </c>
      <c r="I456" s="272"/>
      <c r="J456" s="273">
        <f>ROUND(I456*H456,2)</f>
        <v>0</v>
      </c>
      <c r="K456" s="269" t="s">
        <v>145</v>
      </c>
      <c r="L456" s="274"/>
      <c r="M456" s="275" t="s">
        <v>75</v>
      </c>
      <c r="N456" s="276" t="s">
        <v>47</v>
      </c>
      <c r="O456" s="86"/>
      <c r="P456" s="215">
        <f>O456*H456</f>
        <v>0</v>
      </c>
      <c r="Q456" s="215">
        <v>0.048000000000000001</v>
      </c>
      <c r="R456" s="215">
        <f>Q456*H456</f>
        <v>0.14400000000000002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180</v>
      </c>
      <c r="AT456" s="217" t="s">
        <v>305</v>
      </c>
      <c r="AU456" s="217" t="s">
        <v>87</v>
      </c>
      <c r="AY456" s="19" t="s">
        <v>139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85</v>
      </c>
      <c r="BK456" s="218">
        <f>ROUND(I456*H456,2)</f>
        <v>0</v>
      </c>
      <c r="BL456" s="19" t="s">
        <v>146</v>
      </c>
      <c r="BM456" s="217" t="s">
        <v>664</v>
      </c>
    </row>
    <row r="457" s="2" customFormat="1" ht="14.4" customHeight="1">
      <c r="A457" s="40"/>
      <c r="B457" s="41"/>
      <c r="C457" s="267" t="s">
        <v>665</v>
      </c>
      <c r="D457" s="267" t="s">
        <v>305</v>
      </c>
      <c r="E457" s="268" t="s">
        <v>666</v>
      </c>
      <c r="F457" s="269" t="s">
        <v>667</v>
      </c>
      <c r="G457" s="270" t="s">
        <v>443</v>
      </c>
      <c r="H457" s="271">
        <v>3</v>
      </c>
      <c r="I457" s="272"/>
      <c r="J457" s="273">
        <f>ROUND(I457*H457,2)</f>
        <v>0</v>
      </c>
      <c r="K457" s="269" t="s">
        <v>75</v>
      </c>
      <c r="L457" s="274"/>
      <c r="M457" s="275" t="s">
        <v>75</v>
      </c>
      <c r="N457" s="276" t="s">
        <v>47</v>
      </c>
      <c r="O457" s="86"/>
      <c r="P457" s="215">
        <f>O457*H457</f>
        <v>0</v>
      </c>
      <c r="Q457" s="215">
        <v>0</v>
      </c>
      <c r="R457" s="215">
        <f>Q457*H457</f>
        <v>0</v>
      </c>
      <c r="S457" s="215">
        <v>0</v>
      </c>
      <c r="T457" s="216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17" t="s">
        <v>180</v>
      </c>
      <c r="AT457" s="217" t="s">
        <v>305</v>
      </c>
      <c r="AU457" s="217" t="s">
        <v>87</v>
      </c>
      <c r="AY457" s="19" t="s">
        <v>139</v>
      </c>
      <c r="BE457" s="218">
        <f>IF(N457="základní",J457,0)</f>
        <v>0</v>
      </c>
      <c r="BF457" s="218">
        <f>IF(N457="snížená",J457,0)</f>
        <v>0</v>
      </c>
      <c r="BG457" s="218">
        <f>IF(N457="zákl. přenesená",J457,0)</f>
        <v>0</v>
      </c>
      <c r="BH457" s="218">
        <f>IF(N457="sníž. přenesená",J457,0)</f>
        <v>0</v>
      </c>
      <c r="BI457" s="218">
        <f>IF(N457="nulová",J457,0)</f>
        <v>0</v>
      </c>
      <c r="BJ457" s="19" t="s">
        <v>85</v>
      </c>
      <c r="BK457" s="218">
        <f>ROUND(I457*H457,2)</f>
        <v>0</v>
      </c>
      <c r="BL457" s="19" t="s">
        <v>146</v>
      </c>
      <c r="BM457" s="217" t="s">
        <v>668</v>
      </c>
    </row>
    <row r="458" s="2" customFormat="1" ht="24.15" customHeight="1">
      <c r="A458" s="40"/>
      <c r="B458" s="41"/>
      <c r="C458" s="206" t="s">
        <v>669</v>
      </c>
      <c r="D458" s="206" t="s">
        <v>141</v>
      </c>
      <c r="E458" s="207" t="s">
        <v>670</v>
      </c>
      <c r="F458" s="208" t="s">
        <v>671</v>
      </c>
      <c r="G458" s="209" t="s">
        <v>356</v>
      </c>
      <c r="H458" s="210">
        <v>3</v>
      </c>
      <c r="I458" s="211"/>
      <c r="J458" s="212">
        <f>ROUND(I458*H458,2)</f>
        <v>0</v>
      </c>
      <c r="K458" s="208" t="s">
        <v>145</v>
      </c>
      <c r="L458" s="46"/>
      <c r="M458" s="213" t="s">
        <v>75</v>
      </c>
      <c r="N458" s="214" t="s">
        <v>47</v>
      </c>
      <c r="O458" s="86"/>
      <c r="P458" s="215">
        <f>O458*H458</f>
        <v>0</v>
      </c>
      <c r="Q458" s="215">
        <v>0.00165</v>
      </c>
      <c r="R458" s="215">
        <f>Q458*H458</f>
        <v>0.0049499999999999995</v>
      </c>
      <c r="S458" s="215">
        <v>0</v>
      </c>
      <c r="T458" s="216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17" t="s">
        <v>146</v>
      </c>
      <c r="AT458" s="217" t="s">
        <v>141</v>
      </c>
      <c r="AU458" s="217" t="s">
        <v>87</v>
      </c>
      <c r="AY458" s="19" t="s">
        <v>139</v>
      </c>
      <c r="BE458" s="218">
        <f>IF(N458="základní",J458,0)</f>
        <v>0</v>
      </c>
      <c r="BF458" s="218">
        <f>IF(N458="snížená",J458,0)</f>
        <v>0</v>
      </c>
      <c r="BG458" s="218">
        <f>IF(N458="zákl. přenesená",J458,0)</f>
        <v>0</v>
      </c>
      <c r="BH458" s="218">
        <f>IF(N458="sníž. přenesená",J458,0)</f>
        <v>0</v>
      </c>
      <c r="BI458" s="218">
        <f>IF(N458="nulová",J458,0)</f>
        <v>0</v>
      </c>
      <c r="BJ458" s="19" t="s">
        <v>85</v>
      </c>
      <c r="BK458" s="218">
        <f>ROUND(I458*H458,2)</f>
        <v>0</v>
      </c>
      <c r="BL458" s="19" t="s">
        <v>146</v>
      </c>
      <c r="BM458" s="217" t="s">
        <v>672</v>
      </c>
    </row>
    <row r="459" s="2" customFormat="1">
      <c r="A459" s="40"/>
      <c r="B459" s="41"/>
      <c r="C459" s="42"/>
      <c r="D459" s="219" t="s">
        <v>148</v>
      </c>
      <c r="E459" s="42"/>
      <c r="F459" s="220" t="s">
        <v>648</v>
      </c>
      <c r="G459" s="42"/>
      <c r="H459" s="42"/>
      <c r="I459" s="221"/>
      <c r="J459" s="42"/>
      <c r="K459" s="42"/>
      <c r="L459" s="46"/>
      <c r="M459" s="222"/>
      <c r="N459" s="223"/>
      <c r="O459" s="86"/>
      <c r="P459" s="86"/>
      <c r="Q459" s="86"/>
      <c r="R459" s="86"/>
      <c r="S459" s="86"/>
      <c r="T459" s="87"/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T459" s="19" t="s">
        <v>148</v>
      </c>
      <c r="AU459" s="19" t="s">
        <v>87</v>
      </c>
    </row>
    <row r="460" s="2" customFormat="1" ht="14.4" customHeight="1">
      <c r="A460" s="40"/>
      <c r="B460" s="41"/>
      <c r="C460" s="267" t="s">
        <v>673</v>
      </c>
      <c r="D460" s="267" t="s">
        <v>305</v>
      </c>
      <c r="E460" s="268" t="s">
        <v>674</v>
      </c>
      <c r="F460" s="269" t="s">
        <v>675</v>
      </c>
      <c r="G460" s="270" t="s">
        <v>356</v>
      </c>
      <c r="H460" s="271">
        <v>3</v>
      </c>
      <c r="I460" s="272"/>
      <c r="J460" s="273">
        <f>ROUND(I460*H460,2)</f>
        <v>0</v>
      </c>
      <c r="K460" s="269" t="s">
        <v>75</v>
      </c>
      <c r="L460" s="274"/>
      <c r="M460" s="275" t="s">
        <v>75</v>
      </c>
      <c r="N460" s="276" t="s">
        <v>47</v>
      </c>
      <c r="O460" s="86"/>
      <c r="P460" s="215">
        <f>O460*H460</f>
        <v>0</v>
      </c>
      <c r="Q460" s="215">
        <v>0.025999999999999999</v>
      </c>
      <c r="R460" s="215">
        <f>Q460*H460</f>
        <v>0.078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180</v>
      </c>
      <c r="AT460" s="217" t="s">
        <v>305</v>
      </c>
      <c r="AU460" s="217" t="s">
        <v>87</v>
      </c>
      <c r="AY460" s="19" t="s">
        <v>139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85</v>
      </c>
      <c r="BK460" s="218">
        <f>ROUND(I460*H460,2)</f>
        <v>0</v>
      </c>
      <c r="BL460" s="19" t="s">
        <v>146</v>
      </c>
      <c r="BM460" s="217" t="s">
        <v>676</v>
      </c>
    </row>
    <row r="461" s="2" customFormat="1" ht="14.4" customHeight="1">
      <c r="A461" s="40"/>
      <c r="B461" s="41"/>
      <c r="C461" s="267" t="s">
        <v>677</v>
      </c>
      <c r="D461" s="267" t="s">
        <v>305</v>
      </c>
      <c r="E461" s="268" t="s">
        <v>678</v>
      </c>
      <c r="F461" s="269" t="s">
        <v>679</v>
      </c>
      <c r="G461" s="270" t="s">
        <v>356</v>
      </c>
      <c r="H461" s="271">
        <v>3</v>
      </c>
      <c r="I461" s="272"/>
      <c r="J461" s="273">
        <f>ROUND(I461*H461,2)</f>
        <v>0</v>
      </c>
      <c r="K461" s="269" t="s">
        <v>75</v>
      </c>
      <c r="L461" s="274"/>
      <c r="M461" s="275" t="s">
        <v>75</v>
      </c>
      <c r="N461" s="276" t="s">
        <v>47</v>
      </c>
      <c r="O461" s="86"/>
      <c r="P461" s="215">
        <f>O461*H461</f>
        <v>0</v>
      </c>
      <c r="Q461" s="215">
        <v>0.0060000000000000001</v>
      </c>
      <c r="R461" s="215">
        <f>Q461*H461</f>
        <v>0.018000000000000002</v>
      </c>
      <c r="S461" s="215">
        <v>0</v>
      </c>
      <c r="T461" s="216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7" t="s">
        <v>180</v>
      </c>
      <c r="AT461" s="217" t="s">
        <v>305</v>
      </c>
      <c r="AU461" s="217" t="s">
        <v>87</v>
      </c>
      <c r="AY461" s="19" t="s">
        <v>139</v>
      </c>
      <c r="BE461" s="218">
        <f>IF(N461="základní",J461,0)</f>
        <v>0</v>
      </c>
      <c r="BF461" s="218">
        <f>IF(N461="snížená",J461,0)</f>
        <v>0</v>
      </c>
      <c r="BG461" s="218">
        <f>IF(N461="zákl. přenesená",J461,0)</f>
        <v>0</v>
      </c>
      <c r="BH461" s="218">
        <f>IF(N461="sníž. přenesená",J461,0)</f>
        <v>0</v>
      </c>
      <c r="BI461" s="218">
        <f>IF(N461="nulová",J461,0)</f>
        <v>0</v>
      </c>
      <c r="BJ461" s="19" t="s">
        <v>85</v>
      </c>
      <c r="BK461" s="218">
        <f>ROUND(I461*H461,2)</f>
        <v>0</v>
      </c>
      <c r="BL461" s="19" t="s">
        <v>146</v>
      </c>
      <c r="BM461" s="217" t="s">
        <v>680</v>
      </c>
    </row>
    <row r="462" s="2" customFormat="1" ht="14.4" customHeight="1">
      <c r="A462" s="40"/>
      <c r="B462" s="41"/>
      <c r="C462" s="206" t="s">
        <v>681</v>
      </c>
      <c r="D462" s="206" t="s">
        <v>141</v>
      </c>
      <c r="E462" s="207" t="s">
        <v>682</v>
      </c>
      <c r="F462" s="208" t="s">
        <v>683</v>
      </c>
      <c r="G462" s="209" t="s">
        <v>356</v>
      </c>
      <c r="H462" s="210">
        <v>1</v>
      </c>
      <c r="I462" s="211"/>
      <c r="J462" s="212">
        <f>ROUND(I462*H462,2)</f>
        <v>0</v>
      </c>
      <c r="K462" s="208" t="s">
        <v>145</v>
      </c>
      <c r="L462" s="46"/>
      <c r="M462" s="213" t="s">
        <v>75</v>
      </c>
      <c r="N462" s="214" t="s">
        <v>47</v>
      </c>
      <c r="O462" s="86"/>
      <c r="P462" s="215">
        <f>O462*H462</f>
        <v>0</v>
      </c>
      <c r="Q462" s="215">
        <v>0.00034000000000000002</v>
      </c>
      <c r="R462" s="215">
        <f>Q462*H462</f>
        <v>0.00034000000000000002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146</v>
      </c>
      <c r="AT462" s="217" t="s">
        <v>141</v>
      </c>
      <c r="AU462" s="217" t="s">
        <v>87</v>
      </c>
      <c r="AY462" s="19" t="s">
        <v>139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85</v>
      </c>
      <c r="BK462" s="218">
        <f>ROUND(I462*H462,2)</f>
        <v>0</v>
      </c>
      <c r="BL462" s="19" t="s">
        <v>146</v>
      </c>
      <c r="BM462" s="217" t="s">
        <v>684</v>
      </c>
    </row>
    <row r="463" s="2" customFormat="1">
      <c r="A463" s="40"/>
      <c r="B463" s="41"/>
      <c r="C463" s="42"/>
      <c r="D463" s="219" t="s">
        <v>148</v>
      </c>
      <c r="E463" s="42"/>
      <c r="F463" s="220" t="s">
        <v>648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148</v>
      </c>
      <c r="AU463" s="19" t="s">
        <v>87</v>
      </c>
    </row>
    <row r="464" s="2" customFormat="1" ht="14.4" customHeight="1">
      <c r="A464" s="40"/>
      <c r="B464" s="41"/>
      <c r="C464" s="267" t="s">
        <v>685</v>
      </c>
      <c r="D464" s="267" t="s">
        <v>305</v>
      </c>
      <c r="E464" s="268" t="s">
        <v>686</v>
      </c>
      <c r="F464" s="269" t="s">
        <v>687</v>
      </c>
      <c r="G464" s="270" t="s">
        <v>356</v>
      </c>
      <c r="H464" s="271">
        <v>1</v>
      </c>
      <c r="I464" s="272"/>
      <c r="J464" s="273">
        <f>ROUND(I464*H464,2)</f>
        <v>0</v>
      </c>
      <c r="K464" s="269" t="s">
        <v>75</v>
      </c>
      <c r="L464" s="274"/>
      <c r="M464" s="275" t="s">
        <v>75</v>
      </c>
      <c r="N464" s="276" t="s">
        <v>47</v>
      </c>
      <c r="O464" s="86"/>
      <c r="P464" s="215">
        <f>O464*H464</f>
        <v>0</v>
      </c>
      <c r="Q464" s="215">
        <v>0.070999999999999994</v>
      </c>
      <c r="R464" s="215">
        <f>Q464*H464</f>
        <v>0.070999999999999994</v>
      </c>
      <c r="S464" s="215">
        <v>0</v>
      </c>
      <c r="T464" s="216">
        <f>S464*H464</f>
        <v>0</v>
      </c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R464" s="217" t="s">
        <v>180</v>
      </c>
      <c r="AT464" s="217" t="s">
        <v>305</v>
      </c>
      <c r="AU464" s="217" t="s">
        <v>87</v>
      </c>
      <c r="AY464" s="19" t="s">
        <v>139</v>
      </c>
      <c r="BE464" s="218">
        <f>IF(N464="základní",J464,0)</f>
        <v>0</v>
      </c>
      <c r="BF464" s="218">
        <f>IF(N464="snížená",J464,0)</f>
        <v>0</v>
      </c>
      <c r="BG464" s="218">
        <f>IF(N464="zákl. přenesená",J464,0)</f>
        <v>0</v>
      </c>
      <c r="BH464" s="218">
        <f>IF(N464="sníž. přenesená",J464,0)</f>
        <v>0</v>
      </c>
      <c r="BI464" s="218">
        <f>IF(N464="nulová",J464,0)</f>
        <v>0</v>
      </c>
      <c r="BJ464" s="19" t="s">
        <v>85</v>
      </c>
      <c r="BK464" s="218">
        <f>ROUND(I464*H464,2)</f>
        <v>0</v>
      </c>
      <c r="BL464" s="19" t="s">
        <v>146</v>
      </c>
      <c r="BM464" s="217" t="s">
        <v>688</v>
      </c>
    </row>
    <row r="465" s="2" customFormat="1" ht="14.4" customHeight="1">
      <c r="A465" s="40"/>
      <c r="B465" s="41"/>
      <c r="C465" s="267" t="s">
        <v>689</v>
      </c>
      <c r="D465" s="267" t="s">
        <v>305</v>
      </c>
      <c r="E465" s="268" t="s">
        <v>690</v>
      </c>
      <c r="F465" s="269" t="s">
        <v>691</v>
      </c>
      <c r="G465" s="270" t="s">
        <v>443</v>
      </c>
      <c r="H465" s="271">
        <v>1</v>
      </c>
      <c r="I465" s="272"/>
      <c r="J465" s="273">
        <f>ROUND(I465*H465,2)</f>
        <v>0</v>
      </c>
      <c r="K465" s="269" t="s">
        <v>75</v>
      </c>
      <c r="L465" s="274"/>
      <c r="M465" s="275" t="s">
        <v>75</v>
      </c>
      <c r="N465" s="276" t="s">
        <v>47</v>
      </c>
      <c r="O465" s="86"/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17" t="s">
        <v>180</v>
      </c>
      <c r="AT465" s="217" t="s">
        <v>305</v>
      </c>
      <c r="AU465" s="217" t="s">
        <v>87</v>
      </c>
      <c r="AY465" s="19" t="s">
        <v>139</v>
      </c>
      <c r="BE465" s="218">
        <f>IF(N465="základní",J465,0)</f>
        <v>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9" t="s">
        <v>85</v>
      </c>
      <c r="BK465" s="218">
        <f>ROUND(I465*H465,2)</f>
        <v>0</v>
      </c>
      <c r="BL465" s="19" t="s">
        <v>146</v>
      </c>
      <c r="BM465" s="217" t="s">
        <v>692</v>
      </c>
    </row>
    <row r="466" s="2" customFormat="1" ht="24.15" customHeight="1">
      <c r="A466" s="40"/>
      <c r="B466" s="41"/>
      <c r="C466" s="206" t="s">
        <v>693</v>
      </c>
      <c r="D466" s="206" t="s">
        <v>141</v>
      </c>
      <c r="E466" s="207" t="s">
        <v>694</v>
      </c>
      <c r="F466" s="208" t="s">
        <v>695</v>
      </c>
      <c r="G466" s="209" t="s">
        <v>356</v>
      </c>
      <c r="H466" s="210">
        <v>2</v>
      </c>
      <c r="I466" s="211"/>
      <c r="J466" s="212">
        <f>ROUND(I466*H466,2)</f>
        <v>0</v>
      </c>
      <c r="K466" s="208" t="s">
        <v>145</v>
      </c>
      <c r="L466" s="46"/>
      <c r="M466" s="213" t="s">
        <v>75</v>
      </c>
      <c r="N466" s="214" t="s">
        <v>47</v>
      </c>
      <c r="O466" s="86"/>
      <c r="P466" s="215">
        <f>O466*H466</f>
        <v>0</v>
      </c>
      <c r="Q466" s="215">
        <v>0.0030100000000000001</v>
      </c>
      <c r="R466" s="215">
        <f>Q466*H466</f>
        <v>0.0060200000000000002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146</v>
      </c>
      <c r="AT466" s="217" t="s">
        <v>141</v>
      </c>
      <c r="AU466" s="217" t="s">
        <v>87</v>
      </c>
      <c r="AY466" s="19" t="s">
        <v>139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85</v>
      </c>
      <c r="BK466" s="218">
        <f>ROUND(I466*H466,2)</f>
        <v>0</v>
      </c>
      <c r="BL466" s="19" t="s">
        <v>146</v>
      </c>
      <c r="BM466" s="217" t="s">
        <v>696</v>
      </c>
    </row>
    <row r="467" s="2" customFormat="1">
      <c r="A467" s="40"/>
      <c r="B467" s="41"/>
      <c r="C467" s="42"/>
      <c r="D467" s="219" t="s">
        <v>148</v>
      </c>
      <c r="E467" s="42"/>
      <c r="F467" s="220" t="s">
        <v>648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148</v>
      </c>
      <c r="AU467" s="19" t="s">
        <v>87</v>
      </c>
    </row>
    <row r="468" s="2" customFormat="1" ht="14.4" customHeight="1">
      <c r="A468" s="40"/>
      <c r="B468" s="41"/>
      <c r="C468" s="267" t="s">
        <v>697</v>
      </c>
      <c r="D468" s="267" t="s">
        <v>305</v>
      </c>
      <c r="E468" s="268" t="s">
        <v>698</v>
      </c>
      <c r="F468" s="269" t="s">
        <v>699</v>
      </c>
      <c r="G468" s="270" t="s">
        <v>356</v>
      </c>
      <c r="H468" s="271">
        <v>2</v>
      </c>
      <c r="I468" s="272"/>
      <c r="J468" s="273">
        <f>ROUND(I468*H468,2)</f>
        <v>0</v>
      </c>
      <c r="K468" s="269" t="s">
        <v>75</v>
      </c>
      <c r="L468" s="274"/>
      <c r="M468" s="275" t="s">
        <v>75</v>
      </c>
      <c r="N468" s="276" t="s">
        <v>47</v>
      </c>
      <c r="O468" s="86"/>
      <c r="P468" s="215">
        <f>O468*H468</f>
        <v>0</v>
      </c>
      <c r="Q468" s="215">
        <v>0.070000000000000007</v>
      </c>
      <c r="R468" s="215">
        <f>Q468*H468</f>
        <v>0.14000000000000001</v>
      </c>
      <c r="S468" s="215">
        <v>0</v>
      </c>
      <c r="T468" s="216">
        <f>S468*H468</f>
        <v>0</v>
      </c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R468" s="217" t="s">
        <v>180</v>
      </c>
      <c r="AT468" s="217" t="s">
        <v>305</v>
      </c>
      <c r="AU468" s="217" t="s">
        <v>87</v>
      </c>
      <c r="AY468" s="19" t="s">
        <v>139</v>
      </c>
      <c r="BE468" s="218">
        <f>IF(N468="základní",J468,0)</f>
        <v>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9" t="s">
        <v>85</v>
      </c>
      <c r="BK468" s="218">
        <f>ROUND(I468*H468,2)</f>
        <v>0</v>
      </c>
      <c r="BL468" s="19" t="s">
        <v>146</v>
      </c>
      <c r="BM468" s="217" t="s">
        <v>700</v>
      </c>
    </row>
    <row r="469" s="2" customFormat="1" ht="14.4" customHeight="1">
      <c r="A469" s="40"/>
      <c r="B469" s="41"/>
      <c r="C469" s="267" t="s">
        <v>701</v>
      </c>
      <c r="D469" s="267" t="s">
        <v>305</v>
      </c>
      <c r="E469" s="268" t="s">
        <v>702</v>
      </c>
      <c r="F469" s="269" t="s">
        <v>703</v>
      </c>
      <c r="G469" s="270" t="s">
        <v>356</v>
      </c>
      <c r="H469" s="271">
        <v>2</v>
      </c>
      <c r="I469" s="272"/>
      <c r="J469" s="273">
        <f>ROUND(I469*H469,2)</f>
        <v>0</v>
      </c>
      <c r="K469" s="269" t="s">
        <v>75</v>
      </c>
      <c r="L469" s="274"/>
      <c r="M469" s="275" t="s">
        <v>75</v>
      </c>
      <c r="N469" s="276" t="s">
        <v>47</v>
      </c>
      <c r="O469" s="86"/>
      <c r="P469" s="215">
        <f>O469*H469</f>
        <v>0</v>
      </c>
      <c r="Q469" s="215">
        <v>0.0060000000000000001</v>
      </c>
      <c r="R469" s="215">
        <f>Q469*H469</f>
        <v>0.012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180</v>
      </c>
      <c r="AT469" s="217" t="s">
        <v>305</v>
      </c>
      <c r="AU469" s="217" t="s">
        <v>87</v>
      </c>
      <c r="AY469" s="19" t="s">
        <v>139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85</v>
      </c>
      <c r="BK469" s="218">
        <f>ROUND(I469*H469,2)</f>
        <v>0</v>
      </c>
      <c r="BL469" s="19" t="s">
        <v>146</v>
      </c>
      <c r="BM469" s="217" t="s">
        <v>704</v>
      </c>
    </row>
    <row r="470" s="2" customFormat="1" ht="24.15" customHeight="1">
      <c r="A470" s="40"/>
      <c r="B470" s="41"/>
      <c r="C470" s="206" t="s">
        <v>705</v>
      </c>
      <c r="D470" s="206" t="s">
        <v>141</v>
      </c>
      <c r="E470" s="207" t="s">
        <v>706</v>
      </c>
      <c r="F470" s="208" t="s">
        <v>707</v>
      </c>
      <c r="G470" s="209" t="s">
        <v>356</v>
      </c>
      <c r="H470" s="210">
        <v>4</v>
      </c>
      <c r="I470" s="211"/>
      <c r="J470" s="212">
        <f>ROUND(I470*H470,2)</f>
        <v>0</v>
      </c>
      <c r="K470" s="208" t="s">
        <v>145</v>
      </c>
      <c r="L470" s="46"/>
      <c r="M470" s="213" t="s">
        <v>75</v>
      </c>
      <c r="N470" s="214" t="s">
        <v>47</v>
      </c>
      <c r="O470" s="86"/>
      <c r="P470" s="215">
        <f>O470*H470</f>
        <v>0</v>
      </c>
      <c r="Q470" s="215">
        <v>0.0030100000000000001</v>
      </c>
      <c r="R470" s="215">
        <f>Q470*H470</f>
        <v>0.01204</v>
      </c>
      <c r="S470" s="215">
        <v>0</v>
      </c>
      <c r="T470" s="216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17" t="s">
        <v>146</v>
      </c>
      <c r="AT470" s="217" t="s">
        <v>141</v>
      </c>
      <c r="AU470" s="217" t="s">
        <v>87</v>
      </c>
      <c r="AY470" s="19" t="s">
        <v>139</v>
      </c>
      <c r="BE470" s="218">
        <f>IF(N470="základní",J470,0)</f>
        <v>0</v>
      </c>
      <c r="BF470" s="218">
        <f>IF(N470="snížená",J470,0)</f>
        <v>0</v>
      </c>
      <c r="BG470" s="218">
        <f>IF(N470="zákl. přenesená",J470,0)</f>
        <v>0</v>
      </c>
      <c r="BH470" s="218">
        <f>IF(N470="sníž. přenesená",J470,0)</f>
        <v>0</v>
      </c>
      <c r="BI470" s="218">
        <f>IF(N470="nulová",J470,0)</f>
        <v>0</v>
      </c>
      <c r="BJ470" s="19" t="s">
        <v>85</v>
      </c>
      <c r="BK470" s="218">
        <f>ROUND(I470*H470,2)</f>
        <v>0</v>
      </c>
      <c r="BL470" s="19" t="s">
        <v>146</v>
      </c>
      <c r="BM470" s="217" t="s">
        <v>708</v>
      </c>
    </row>
    <row r="471" s="2" customFormat="1">
      <c r="A471" s="40"/>
      <c r="B471" s="41"/>
      <c r="C471" s="42"/>
      <c r="D471" s="219" t="s">
        <v>148</v>
      </c>
      <c r="E471" s="42"/>
      <c r="F471" s="220" t="s">
        <v>648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148</v>
      </c>
      <c r="AU471" s="19" t="s">
        <v>87</v>
      </c>
    </row>
    <row r="472" s="2" customFormat="1" ht="14.4" customHeight="1">
      <c r="A472" s="40"/>
      <c r="B472" s="41"/>
      <c r="C472" s="267" t="s">
        <v>709</v>
      </c>
      <c r="D472" s="267" t="s">
        <v>305</v>
      </c>
      <c r="E472" s="268" t="s">
        <v>710</v>
      </c>
      <c r="F472" s="269" t="s">
        <v>711</v>
      </c>
      <c r="G472" s="270" t="s">
        <v>356</v>
      </c>
      <c r="H472" s="271">
        <v>4</v>
      </c>
      <c r="I472" s="272"/>
      <c r="J472" s="273">
        <f>ROUND(I472*H472,2)</f>
        <v>0</v>
      </c>
      <c r="K472" s="269" t="s">
        <v>75</v>
      </c>
      <c r="L472" s="274"/>
      <c r="M472" s="275" t="s">
        <v>75</v>
      </c>
      <c r="N472" s="276" t="s">
        <v>47</v>
      </c>
      <c r="O472" s="86"/>
      <c r="P472" s="215">
        <f>O472*H472</f>
        <v>0</v>
      </c>
      <c r="Q472" s="215">
        <v>0.065000000000000002</v>
      </c>
      <c r="R472" s="215">
        <f>Q472*H472</f>
        <v>0.26000000000000001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180</v>
      </c>
      <c r="AT472" s="217" t="s">
        <v>305</v>
      </c>
      <c r="AU472" s="217" t="s">
        <v>87</v>
      </c>
      <c r="AY472" s="19" t="s">
        <v>139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85</v>
      </c>
      <c r="BK472" s="218">
        <f>ROUND(I472*H472,2)</f>
        <v>0</v>
      </c>
      <c r="BL472" s="19" t="s">
        <v>146</v>
      </c>
      <c r="BM472" s="217" t="s">
        <v>712</v>
      </c>
    </row>
    <row r="473" s="2" customFormat="1" ht="14.4" customHeight="1">
      <c r="A473" s="40"/>
      <c r="B473" s="41"/>
      <c r="C473" s="267" t="s">
        <v>713</v>
      </c>
      <c r="D473" s="267" t="s">
        <v>305</v>
      </c>
      <c r="E473" s="268" t="s">
        <v>714</v>
      </c>
      <c r="F473" s="269" t="s">
        <v>715</v>
      </c>
      <c r="G473" s="270" t="s">
        <v>356</v>
      </c>
      <c r="H473" s="271">
        <v>4</v>
      </c>
      <c r="I473" s="272"/>
      <c r="J473" s="273">
        <f>ROUND(I473*H473,2)</f>
        <v>0</v>
      </c>
      <c r="K473" s="269" t="s">
        <v>75</v>
      </c>
      <c r="L473" s="274"/>
      <c r="M473" s="275" t="s">
        <v>75</v>
      </c>
      <c r="N473" s="276" t="s">
        <v>47</v>
      </c>
      <c r="O473" s="86"/>
      <c r="P473" s="215">
        <f>O473*H473</f>
        <v>0</v>
      </c>
      <c r="Q473" s="215">
        <v>0.0060000000000000001</v>
      </c>
      <c r="R473" s="215">
        <f>Q473*H473</f>
        <v>0.024</v>
      </c>
      <c r="S473" s="215">
        <v>0</v>
      </c>
      <c r="T473" s="216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17" t="s">
        <v>180</v>
      </c>
      <c r="AT473" s="217" t="s">
        <v>305</v>
      </c>
      <c r="AU473" s="217" t="s">
        <v>87</v>
      </c>
      <c r="AY473" s="19" t="s">
        <v>139</v>
      </c>
      <c r="BE473" s="218">
        <f>IF(N473="základní",J473,0)</f>
        <v>0</v>
      </c>
      <c r="BF473" s="218">
        <f>IF(N473="snížená",J473,0)</f>
        <v>0</v>
      </c>
      <c r="BG473" s="218">
        <f>IF(N473="zákl. přenesená",J473,0)</f>
        <v>0</v>
      </c>
      <c r="BH473" s="218">
        <f>IF(N473="sníž. přenesená",J473,0)</f>
        <v>0</v>
      </c>
      <c r="BI473" s="218">
        <f>IF(N473="nulová",J473,0)</f>
        <v>0</v>
      </c>
      <c r="BJ473" s="19" t="s">
        <v>85</v>
      </c>
      <c r="BK473" s="218">
        <f>ROUND(I473*H473,2)</f>
        <v>0</v>
      </c>
      <c r="BL473" s="19" t="s">
        <v>146</v>
      </c>
      <c r="BM473" s="217" t="s">
        <v>716</v>
      </c>
    </row>
    <row r="474" s="2" customFormat="1" ht="14.4" customHeight="1">
      <c r="A474" s="40"/>
      <c r="B474" s="41"/>
      <c r="C474" s="206" t="s">
        <v>717</v>
      </c>
      <c r="D474" s="206" t="s">
        <v>141</v>
      </c>
      <c r="E474" s="207" t="s">
        <v>718</v>
      </c>
      <c r="F474" s="208" t="s">
        <v>719</v>
      </c>
      <c r="G474" s="209" t="s">
        <v>356</v>
      </c>
      <c r="H474" s="210">
        <v>1</v>
      </c>
      <c r="I474" s="211"/>
      <c r="J474" s="212">
        <f>ROUND(I474*H474,2)</f>
        <v>0</v>
      </c>
      <c r="K474" s="208" t="s">
        <v>75</v>
      </c>
      <c r="L474" s="46"/>
      <c r="M474" s="213" t="s">
        <v>75</v>
      </c>
      <c r="N474" s="214" t="s">
        <v>47</v>
      </c>
      <c r="O474" s="86"/>
      <c r="P474" s="215">
        <f>O474*H474</f>
        <v>0</v>
      </c>
      <c r="Q474" s="215">
        <v>0.0028700000000000002</v>
      </c>
      <c r="R474" s="215">
        <f>Q474*H474</f>
        <v>0.0028700000000000002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146</v>
      </c>
      <c r="AT474" s="217" t="s">
        <v>141</v>
      </c>
      <c r="AU474" s="217" t="s">
        <v>87</v>
      </c>
      <c r="AY474" s="19" t="s">
        <v>139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85</v>
      </c>
      <c r="BK474" s="218">
        <f>ROUND(I474*H474,2)</f>
        <v>0</v>
      </c>
      <c r="BL474" s="19" t="s">
        <v>146</v>
      </c>
      <c r="BM474" s="217" t="s">
        <v>720</v>
      </c>
    </row>
    <row r="475" s="2" customFormat="1">
      <c r="A475" s="40"/>
      <c r="B475" s="41"/>
      <c r="C475" s="42"/>
      <c r="D475" s="219" t="s">
        <v>148</v>
      </c>
      <c r="E475" s="42"/>
      <c r="F475" s="220" t="s">
        <v>648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148</v>
      </c>
      <c r="AU475" s="19" t="s">
        <v>87</v>
      </c>
    </row>
    <row r="476" s="2" customFormat="1" ht="24.15" customHeight="1">
      <c r="A476" s="40"/>
      <c r="B476" s="41"/>
      <c r="C476" s="267" t="s">
        <v>721</v>
      </c>
      <c r="D476" s="267" t="s">
        <v>305</v>
      </c>
      <c r="E476" s="268" t="s">
        <v>722</v>
      </c>
      <c r="F476" s="269" t="s">
        <v>723</v>
      </c>
      <c r="G476" s="270" t="s">
        <v>356</v>
      </c>
      <c r="H476" s="271">
        <v>1</v>
      </c>
      <c r="I476" s="272"/>
      <c r="J476" s="273">
        <f>ROUND(I476*H476,2)</f>
        <v>0</v>
      </c>
      <c r="K476" s="269" t="s">
        <v>75</v>
      </c>
      <c r="L476" s="274"/>
      <c r="M476" s="275" t="s">
        <v>75</v>
      </c>
      <c r="N476" s="276" t="s">
        <v>47</v>
      </c>
      <c r="O476" s="86"/>
      <c r="P476" s="215">
        <f>O476*H476</f>
        <v>0</v>
      </c>
      <c r="Q476" s="215">
        <v>0.114</v>
      </c>
      <c r="R476" s="215">
        <f>Q476*H476</f>
        <v>0.114</v>
      </c>
      <c r="S476" s="215">
        <v>0</v>
      </c>
      <c r="T476" s="216">
        <f>S476*H476</f>
        <v>0</v>
      </c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R476" s="217" t="s">
        <v>180</v>
      </c>
      <c r="AT476" s="217" t="s">
        <v>305</v>
      </c>
      <c r="AU476" s="217" t="s">
        <v>87</v>
      </c>
      <c r="AY476" s="19" t="s">
        <v>139</v>
      </c>
      <c r="BE476" s="218">
        <f>IF(N476="základní",J476,0)</f>
        <v>0</v>
      </c>
      <c r="BF476" s="218">
        <f>IF(N476="snížená",J476,0)</f>
        <v>0</v>
      </c>
      <c r="BG476" s="218">
        <f>IF(N476="zákl. přenesená",J476,0)</f>
        <v>0</v>
      </c>
      <c r="BH476" s="218">
        <f>IF(N476="sníž. přenesená",J476,0)</f>
        <v>0</v>
      </c>
      <c r="BI476" s="218">
        <f>IF(N476="nulová",J476,0)</f>
        <v>0</v>
      </c>
      <c r="BJ476" s="19" t="s">
        <v>85</v>
      </c>
      <c r="BK476" s="218">
        <f>ROUND(I476*H476,2)</f>
        <v>0</v>
      </c>
      <c r="BL476" s="19" t="s">
        <v>146</v>
      </c>
      <c r="BM476" s="217" t="s">
        <v>724</v>
      </c>
    </row>
    <row r="477" s="2" customFormat="1" ht="14.4" customHeight="1">
      <c r="A477" s="40"/>
      <c r="B477" s="41"/>
      <c r="C477" s="206" t="s">
        <v>725</v>
      </c>
      <c r="D477" s="206" t="s">
        <v>141</v>
      </c>
      <c r="E477" s="207" t="s">
        <v>726</v>
      </c>
      <c r="F477" s="208" t="s">
        <v>727</v>
      </c>
      <c r="G477" s="209" t="s">
        <v>356</v>
      </c>
      <c r="H477" s="210">
        <v>1</v>
      </c>
      <c r="I477" s="211"/>
      <c r="J477" s="212">
        <f>ROUND(I477*H477,2)</f>
        <v>0</v>
      </c>
      <c r="K477" s="208" t="s">
        <v>75</v>
      </c>
      <c r="L477" s="46"/>
      <c r="M477" s="213" t="s">
        <v>75</v>
      </c>
      <c r="N477" s="214" t="s">
        <v>47</v>
      </c>
      <c r="O477" s="86"/>
      <c r="P477" s="215">
        <f>O477*H477</f>
        <v>0</v>
      </c>
      <c r="Q477" s="215">
        <v>0.0028700000000000002</v>
      </c>
      <c r="R477" s="215">
        <f>Q477*H477</f>
        <v>0.0028700000000000002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146</v>
      </c>
      <c r="AT477" s="217" t="s">
        <v>141</v>
      </c>
      <c r="AU477" s="217" t="s">
        <v>87</v>
      </c>
      <c r="AY477" s="19" t="s">
        <v>139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85</v>
      </c>
      <c r="BK477" s="218">
        <f>ROUND(I477*H477,2)</f>
        <v>0</v>
      </c>
      <c r="BL477" s="19" t="s">
        <v>146</v>
      </c>
      <c r="BM477" s="217" t="s">
        <v>728</v>
      </c>
    </row>
    <row r="478" s="2" customFormat="1">
      <c r="A478" s="40"/>
      <c r="B478" s="41"/>
      <c r="C478" s="42"/>
      <c r="D478" s="219" t="s">
        <v>148</v>
      </c>
      <c r="E478" s="42"/>
      <c r="F478" s="220" t="s">
        <v>648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148</v>
      </c>
      <c r="AU478" s="19" t="s">
        <v>87</v>
      </c>
    </row>
    <row r="479" s="2" customFormat="1" ht="24.15" customHeight="1">
      <c r="A479" s="40"/>
      <c r="B479" s="41"/>
      <c r="C479" s="267" t="s">
        <v>729</v>
      </c>
      <c r="D479" s="267" t="s">
        <v>305</v>
      </c>
      <c r="E479" s="268" t="s">
        <v>730</v>
      </c>
      <c r="F479" s="269" t="s">
        <v>731</v>
      </c>
      <c r="G479" s="270" t="s">
        <v>356</v>
      </c>
      <c r="H479" s="271">
        <v>1</v>
      </c>
      <c r="I479" s="272"/>
      <c r="J479" s="273">
        <f>ROUND(I479*H479,2)</f>
        <v>0</v>
      </c>
      <c r="K479" s="269" t="s">
        <v>75</v>
      </c>
      <c r="L479" s="274"/>
      <c r="M479" s="275" t="s">
        <v>75</v>
      </c>
      <c r="N479" s="276" t="s">
        <v>47</v>
      </c>
      <c r="O479" s="86"/>
      <c r="P479" s="215">
        <f>O479*H479</f>
        <v>0</v>
      </c>
      <c r="Q479" s="215">
        <v>0.107</v>
      </c>
      <c r="R479" s="215">
        <f>Q479*H479</f>
        <v>0.107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180</v>
      </c>
      <c r="AT479" s="217" t="s">
        <v>305</v>
      </c>
      <c r="AU479" s="217" t="s">
        <v>87</v>
      </c>
      <c r="AY479" s="19" t="s">
        <v>139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85</v>
      </c>
      <c r="BK479" s="218">
        <f>ROUND(I479*H479,2)</f>
        <v>0</v>
      </c>
      <c r="BL479" s="19" t="s">
        <v>146</v>
      </c>
      <c r="BM479" s="217" t="s">
        <v>732</v>
      </c>
    </row>
    <row r="480" s="2" customFormat="1" ht="14.4" customHeight="1">
      <c r="A480" s="40"/>
      <c r="B480" s="41"/>
      <c r="C480" s="206" t="s">
        <v>733</v>
      </c>
      <c r="D480" s="206" t="s">
        <v>141</v>
      </c>
      <c r="E480" s="207" t="s">
        <v>734</v>
      </c>
      <c r="F480" s="208" t="s">
        <v>735</v>
      </c>
      <c r="G480" s="209" t="s">
        <v>144</v>
      </c>
      <c r="H480" s="210">
        <v>234.09999999999999</v>
      </c>
      <c r="I480" s="211"/>
      <c r="J480" s="212">
        <f>ROUND(I480*H480,2)</f>
        <v>0</v>
      </c>
      <c r="K480" s="208" t="s">
        <v>145</v>
      </c>
      <c r="L480" s="46"/>
      <c r="M480" s="213" t="s">
        <v>75</v>
      </c>
      <c r="N480" s="214" t="s">
        <v>47</v>
      </c>
      <c r="O480" s="86"/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R480" s="217" t="s">
        <v>146</v>
      </c>
      <c r="AT480" s="217" t="s">
        <v>141</v>
      </c>
      <c r="AU480" s="217" t="s">
        <v>87</v>
      </c>
      <c r="AY480" s="19" t="s">
        <v>139</v>
      </c>
      <c r="BE480" s="218">
        <f>IF(N480="základní",J480,0)</f>
        <v>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9" t="s">
        <v>85</v>
      </c>
      <c r="BK480" s="218">
        <f>ROUND(I480*H480,2)</f>
        <v>0</v>
      </c>
      <c r="BL480" s="19" t="s">
        <v>146</v>
      </c>
      <c r="BM480" s="217" t="s">
        <v>736</v>
      </c>
    </row>
    <row r="481" s="2" customFormat="1">
      <c r="A481" s="40"/>
      <c r="B481" s="41"/>
      <c r="C481" s="42"/>
      <c r="D481" s="219" t="s">
        <v>148</v>
      </c>
      <c r="E481" s="42"/>
      <c r="F481" s="220" t="s">
        <v>737</v>
      </c>
      <c r="G481" s="42"/>
      <c r="H481" s="42"/>
      <c r="I481" s="221"/>
      <c r="J481" s="42"/>
      <c r="K481" s="42"/>
      <c r="L481" s="46"/>
      <c r="M481" s="222"/>
      <c r="N481" s="223"/>
      <c r="O481" s="86"/>
      <c r="P481" s="86"/>
      <c r="Q481" s="86"/>
      <c r="R481" s="86"/>
      <c r="S481" s="86"/>
      <c r="T481" s="87"/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T481" s="19" t="s">
        <v>148</v>
      </c>
      <c r="AU481" s="19" t="s">
        <v>87</v>
      </c>
    </row>
    <row r="482" s="13" customFormat="1">
      <c r="A482" s="13"/>
      <c r="B482" s="224"/>
      <c r="C482" s="225"/>
      <c r="D482" s="219" t="s">
        <v>170</v>
      </c>
      <c r="E482" s="226" t="s">
        <v>75</v>
      </c>
      <c r="F482" s="227" t="s">
        <v>342</v>
      </c>
      <c r="G482" s="225"/>
      <c r="H482" s="228">
        <v>158.59999999999999</v>
      </c>
      <c r="I482" s="229"/>
      <c r="J482" s="225"/>
      <c r="K482" s="225"/>
      <c r="L482" s="230"/>
      <c r="M482" s="231"/>
      <c r="N482" s="232"/>
      <c r="O482" s="232"/>
      <c r="P482" s="232"/>
      <c r="Q482" s="232"/>
      <c r="R482" s="232"/>
      <c r="S482" s="232"/>
      <c r="T482" s="23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4" t="s">
        <v>170</v>
      </c>
      <c r="AU482" s="234" t="s">
        <v>87</v>
      </c>
      <c r="AV482" s="13" t="s">
        <v>87</v>
      </c>
      <c r="AW482" s="13" t="s">
        <v>38</v>
      </c>
      <c r="AX482" s="13" t="s">
        <v>77</v>
      </c>
      <c r="AY482" s="234" t="s">
        <v>139</v>
      </c>
    </row>
    <row r="483" s="13" customFormat="1">
      <c r="A483" s="13"/>
      <c r="B483" s="224"/>
      <c r="C483" s="225"/>
      <c r="D483" s="219" t="s">
        <v>170</v>
      </c>
      <c r="E483" s="226" t="s">
        <v>75</v>
      </c>
      <c r="F483" s="227" t="s">
        <v>343</v>
      </c>
      <c r="G483" s="225"/>
      <c r="H483" s="228">
        <v>65</v>
      </c>
      <c r="I483" s="229"/>
      <c r="J483" s="225"/>
      <c r="K483" s="225"/>
      <c r="L483" s="230"/>
      <c r="M483" s="231"/>
      <c r="N483" s="232"/>
      <c r="O483" s="232"/>
      <c r="P483" s="232"/>
      <c r="Q483" s="232"/>
      <c r="R483" s="232"/>
      <c r="S483" s="232"/>
      <c r="T483" s="23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34" t="s">
        <v>170</v>
      </c>
      <c r="AU483" s="234" t="s">
        <v>87</v>
      </c>
      <c r="AV483" s="13" t="s">
        <v>87</v>
      </c>
      <c r="AW483" s="13" t="s">
        <v>38</v>
      </c>
      <c r="AX483" s="13" t="s">
        <v>77</v>
      </c>
      <c r="AY483" s="234" t="s">
        <v>139</v>
      </c>
    </row>
    <row r="484" s="13" customFormat="1">
      <c r="A484" s="13"/>
      <c r="B484" s="224"/>
      <c r="C484" s="225"/>
      <c r="D484" s="219" t="s">
        <v>170</v>
      </c>
      <c r="E484" s="226" t="s">
        <v>75</v>
      </c>
      <c r="F484" s="227" t="s">
        <v>344</v>
      </c>
      <c r="G484" s="225"/>
      <c r="H484" s="228">
        <v>10.5</v>
      </c>
      <c r="I484" s="229"/>
      <c r="J484" s="225"/>
      <c r="K484" s="225"/>
      <c r="L484" s="230"/>
      <c r="M484" s="231"/>
      <c r="N484" s="232"/>
      <c r="O484" s="232"/>
      <c r="P484" s="232"/>
      <c r="Q484" s="232"/>
      <c r="R484" s="232"/>
      <c r="S484" s="232"/>
      <c r="T484" s="23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4" t="s">
        <v>170</v>
      </c>
      <c r="AU484" s="234" t="s">
        <v>87</v>
      </c>
      <c r="AV484" s="13" t="s">
        <v>87</v>
      </c>
      <c r="AW484" s="13" t="s">
        <v>38</v>
      </c>
      <c r="AX484" s="13" t="s">
        <v>77</v>
      </c>
      <c r="AY484" s="234" t="s">
        <v>139</v>
      </c>
    </row>
    <row r="485" s="16" customFormat="1">
      <c r="A485" s="16"/>
      <c r="B485" s="256"/>
      <c r="C485" s="257"/>
      <c r="D485" s="219" t="s">
        <v>170</v>
      </c>
      <c r="E485" s="258" t="s">
        <v>75</v>
      </c>
      <c r="F485" s="259" t="s">
        <v>236</v>
      </c>
      <c r="G485" s="257"/>
      <c r="H485" s="260">
        <v>234.09999999999999</v>
      </c>
      <c r="I485" s="261"/>
      <c r="J485" s="257"/>
      <c r="K485" s="257"/>
      <c r="L485" s="262"/>
      <c r="M485" s="263"/>
      <c r="N485" s="264"/>
      <c r="O485" s="264"/>
      <c r="P485" s="264"/>
      <c r="Q485" s="264"/>
      <c r="R485" s="264"/>
      <c r="S485" s="264"/>
      <c r="T485" s="265"/>
      <c r="U485" s="16"/>
      <c r="V485" s="16"/>
      <c r="W485" s="16"/>
      <c r="X485" s="16"/>
      <c r="Y485" s="16"/>
      <c r="Z485" s="16"/>
      <c r="AA485" s="16"/>
      <c r="AB485" s="16"/>
      <c r="AC485" s="16"/>
      <c r="AD485" s="16"/>
      <c r="AE485" s="16"/>
      <c r="AT485" s="266" t="s">
        <v>170</v>
      </c>
      <c r="AU485" s="266" t="s">
        <v>87</v>
      </c>
      <c r="AV485" s="16" t="s">
        <v>146</v>
      </c>
      <c r="AW485" s="16" t="s">
        <v>38</v>
      </c>
      <c r="AX485" s="16" t="s">
        <v>85</v>
      </c>
      <c r="AY485" s="266" t="s">
        <v>139</v>
      </c>
    </row>
    <row r="486" s="2" customFormat="1" ht="14.4" customHeight="1">
      <c r="A486" s="40"/>
      <c r="B486" s="41"/>
      <c r="C486" s="206" t="s">
        <v>738</v>
      </c>
      <c r="D486" s="206" t="s">
        <v>141</v>
      </c>
      <c r="E486" s="207" t="s">
        <v>739</v>
      </c>
      <c r="F486" s="208" t="s">
        <v>740</v>
      </c>
      <c r="G486" s="209" t="s">
        <v>144</v>
      </c>
      <c r="H486" s="210">
        <v>14.5</v>
      </c>
      <c r="I486" s="211"/>
      <c r="J486" s="212">
        <f>ROUND(I486*H486,2)</f>
        <v>0</v>
      </c>
      <c r="K486" s="208" t="s">
        <v>145</v>
      </c>
      <c r="L486" s="46"/>
      <c r="M486" s="213" t="s">
        <v>75</v>
      </c>
      <c r="N486" s="214" t="s">
        <v>47</v>
      </c>
      <c r="O486" s="86"/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17" t="s">
        <v>146</v>
      </c>
      <c r="AT486" s="217" t="s">
        <v>141</v>
      </c>
      <c r="AU486" s="217" t="s">
        <v>87</v>
      </c>
      <c r="AY486" s="19" t="s">
        <v>139</v>
      </c>
      <c r="BE486" s="218">
        <f>IF(N486="základní",J486,0)</f>
        <v>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9" t="s">
        <v>85</v>
      </c>
      <c r="BK486" s="218">
        <f>ROUND(I486*H486,2)</f>
        <v>0</v>
      </c>
      <c r="BL486" s="19" t="s">
        <v>146</v>
      </c>
      <c r="BM486" s="217" t="s">
        <v>741</v>
      </c>
    </row>
    <row r="487" s="2" customFormat="1">
      <c r="A487" s="40"/>
      <c r="B487" s="41"/>
      <c r="C487" s="42"/>
      <c r="D487" s="219" t="s">
        <v>148</v>
      </c>
      <c r="E487" s="42"/>
      <c r="F487" s="220" t="s">
        <v>737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148</v>
      </c>
      <c r="AU487" s="19" t="s">
        <v>87</v>
      </c>
    </row>
    <row r="488" s="13" customFormat="1">
      <c r="A488" s="13"/>
      <c r="B488" s="224"/>
      <c r="C488" s="225"/>
      <c r="D488" s="219" t="s">
        <v>170</v>
      </c>
      <c r="E488" s="226" t="s">
        <v>75</v>
      </c>
      <c r="F488" s="227" t="s">
        <v>345</v>
      </c>
      <c r="G488" s="225"/>
      <c r="H488" s="228">
        <v>14.5</v>
      </c>
      <c r="I488" s="229"/>
      <c r="J488" s="225"/>
      <c r="K488" s="225"/>
      <c r="L488" s="230"/>
      <c r="M488" s="231"/>
      <c r="N488" s="232"/>
      <c r="O488" s="232"/>
      <c r="P488" s="232"/>
      <c r="Q488" s="232"/>
      <c r="R488" s="232"/>
      <c r="S488" s="232"/>
      <c r="T488" s="23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4" t="s">
        <v>170</v>
      </c>
      <c r="AU488" s="234" t="s">
        <v>87</v>
      </c>
      <c r="AV488" s="13" t="s">
        <v>87</v>
      </c>
      <c r="AW488" s="13" t="s">
        <v>38</v>
      </c>
      <c r="AX488" s="13" t="s">
        <v>85</v>
      </c>
      <c r="AY488" s="234" t="s">
        <v>139</v>
      </c>
    </row>
    <row r="489" s="2" customFormat="1" ht="14.4" customHeight="1">
      <c r="A489" s="40"/>
      <c r="B489" s="41"/>
      <c r="C489" s="206" t="s">
        <v>742</v>
      </c>
      <c r="D489" s="206" t="s">
        <v>141</v>
      </c>
      <c r="E489" s="207" t="s">
        <v>743</v>
      </c>
      <c r="F489" s="208" t="s">
        <v>744</v>
      </c>
      <c r="G489" s="209" t="s">
        <v>144</v>
      </c>
      <c r="H489" s="210">
        <v>1496.5</v>
      </c>
      <c r="I489" s="211"/>
      <c r="J489" s="212">
        <f>ROUND(I489*H489,2)</f>
        <v>0</v>
      </c>
      <c r="K489" s="208" t="s">
        <v>145</v>
      </c>
      <c r="L489" s="46"/>
      <c r="M489" s="213" t="s">
        <v>75</v>
      </c>
      <c r="N489" s="214" t="s">
        <v>47</v>
      </c>
      <c r="O489" s="86"/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17" t="s">
        <v>146</v>
      </c>
      <c r="AT489" s="217" t="s">
        <v>141</v>
      </c>
      <c r="AU489" s="217" t="s">
        <v>87</v>
      </c>
      <c r="AY489" s="19" t="s">
        <v>139</v>
      </c>
      <c r="BE489" s="218">
        <f>IF(N489="základní",J489,0)</f>
        <v>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9" t="s">
        <v>85</v>
      </c>
      <c r="BK489" s="218">
        <f>ROUND(I489*H489,2)</f>
        <v>0</v>
      </c>
      <c r="BL489" s="19" t="s">
        <v>146</v>
      </c>
      <c r="BM489" s="217" t="s">
        <v>745</v>
      </c>
    </row>
    <row r="490" s="2" customFormat="1">
      <c r="A490" s="40"/>
      <c r="B490" s="41"/>
      <c r="C490" s="42"/>
      <c r="D490" s="219" t="s">
        <v>148</v>
      </c>
      <c r="E490" s="42"/>
      <c r="F490" s="220" t="s">
        <v>737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148</v>
      </c>
      <c r="AU490" s="19" t="s">
        <v>87</v>
      </c>
    </row>
    <row r="491" s="13" customFormat="1">
      <c r="A491" s="13"/>
      <c r="B491" s="224"/>
      <c r="C491" s="225"/>
      <c r="D491" s="219" t="s">
        <v>170</v>
      </c>
      <c r="E491" s="226" t="s">
        <v>75</v>
      </c>
      <c r="F491" s="227" t="s">
        <v>340</v>
      </c>
      <c r="G491" s="225"/>
      <c r="H491" s="228">
        <v>1158.8</v>
      </c>
      <c r="I491" s="229"/>
      <c r="J491" s="225"/>
      <c r="K491" s="225"/>
      <c r="L491" s="230"/>
      <c r="M491" s="231"/>
      <c r="N491" s="232"/>
      <c r="O491" s="232"/>
      <c r="P491" s="232"/>
      <c r="Q491" s="232"/>
      <c r="R491" s="232"/>
      <c r="S491" s="232"/>
      <c r="T491" s="23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4" t="s">
        <v>170</v>
      </c>
      <c r="AU491" s="234" t="s">
        <v>87</v>
      </c>
      <c r="AV491" s="13" t="s">
        <v>87</v>
      </c>
      <c r="AW491" s="13" t="s">
        <v>38</v>
      </c>
      <c r="AX491" s="13" t="s">
        <v>77</v>
      </c>
      <c r="AY491" s="234" t="s">
        <v>139</v>
      </c>
    </row>
    <row r="492" s="13" customFormat="1">
      <c r="A492" s="13"/>
      <c r="B492" s="224"/>
      <c r="C492" s="225"/>
      <c r="D492" s="219" t="s">
        <v>170</v>
      </c>
      <c r="E492" s="226" t="s">
        <v>75</v>
      </c>
      <c r="F492" s="227" t="s">
        <v>341</v>
      </c>
      <c r="G492" s="225"/>
      <c r="H492" s="228">
        <v>337.69999999999999</v>
      </c>
      <c r="I492" s="229"/>
      <c r="J492" s="225"/>
      <c r="K492" s="225"/>
      <c r="L492" s="230"/>
      <c r="M492" s="231"/>
      <c r="N492" s="232"/>
      <c r="O492" s="232"/>
      <c r="P492" s="232"/>
      <c r="Q492" s="232"/>
      <c r="R492" s="232"/>
      <c r="S492" s="232"/>
      <c r="T492" s="23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34" t="s">
        <v>170</v>
      </c>
      <c r="AU492" s="234" t="s">
        <v>87</v>
      </c>
      <c r="AV492" s="13" t="s">
        <v>87</v>
      </c>
      <c r="AW492" s="13" t="s">
        <v>38</v>
      </c>
      <c r="AX492" s="13" t="s">
        <v>77</v>
      </c>
      <c r="AY492" s="234" t="s">
        <v>139</v>
      </c>
    </row>
    <row r="493" s="16" customFormat="1">
      <c r="A493" s="16"/>
      <c r="B493" s="256"/>
      <c r="C493" s="257"/>
      <c r="D493" s="219" t="s">
        <v>170</v>
      </c>
      <c r="E493" s="258" t="s">
        <v>75</v>
      </c>
      <c r="F493" s="259" t="s">
        <v>236</v>
      </c>
      <c r="G493" s="257"/>
      <c r="H493" s="260">
        <v>1496.5</v>
      </c>
      <c r="I493" s="261"/>
      <c r="J493" s="257"/>
      <c r="K493" s="257"/>
      <c r="L493" s="262"/>
      <c r="M493" s="263"/>
      <c r="N493" s="264"/>
      <c r="O493" s="264"/>
      <c r="P493" s="264"/>
      <c r="Q493" s="264"/>
      <c r="R493" s="264"/>
      <c r="S493" s="264"/>
      <c r="T493" s="265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66" t="s">
        <v>170</v>
      </c>
      <c r="AU493" s="266" t="s">
        <v>87</v>
      </c>
      <c r="AV493" s="16" t="s">
        <v>146</v>
      </c>
      <c r="AW493" s="16" t="s">
        <v>38</v>
      </c>
      <c r="AX493" s="16" t="s">
        <v>85</v>
      </c>
      <c r="AY493" s="266" t="s">
        <v>139</v>
      </c>
    </row>
    <row r="494" s="2" customFormat="1" ht="14.4" customHeight="1">
      <c r="A494" s="40"/>
      <c r="B494" s="41"/>
      <c r="C494" s="206" t="s">
        <v>746</v>
      </c>
      <c r="D494" s="206" t="s">
        <v>141</v>
      </c>
      <c r="E494" s="207" t="s">
        <v>747</v>
      </c>
      <c r="F494" s="208" t="s">
        <v>748</v>
      </c>
      <c r="G494" s="209" t="s">
        <v>356</v>
      </c>
      <c r="H494" s="210">
        <v>10</v>
      </c>
      <c r="I494" s="211"/>
      <c r="J494" s="212">
        <f>ROUND(I494*H494,2)</f>
        <v>0</v>
      </c>
      <c r="K494" s="208" t="s">
        <v>145</v>
      </c>
      <c r="L494" s="46"/>
      <c r="M494" s="213" t="s">
        <v>75</v>
      </c>
      <c r="N494" s="214" t="s">
        <v>47</v>
      </c>
      <c r="O494" s="86"/>
      <c r="P494" s="215">
        <f>O494*H494</f>
        <v>0</v>
      </c>
      <c r="Q494" s="215">
        <v>0.45937</v>
      </c>
      <c r="R494" s="215">
        <f>Q494*H494</f>
        <v>4.5937000000000001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146</v>
      </c>
      <c r="AT494" s="217" t="s">
        <v>141</v>
      </c>
      <c r="AU494" s="217" t="s">
        <v>87</v>
      </c>
      <c r="AY494" s="19" t="s">
        <v>139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85</v>
      </c>
      <c r="BK494" s="218">
        <f>ROUND(I494*H494,2)</f>
        <v>0</v>
      </c>
      <c r="BL494" s="19" t="s">
        <v>146</v>
      </c>
      <c r="BM494" s="217" t="s">
        <v>749</v>
      </c>
    </row>
    <row r="495" s="2" customFormat="1">
      <c r="A495" s="40"/>
      <c r="B495" s="41"/>
      <c r="C495" s="42"/>
      <c r="D495" s="219" t="s">
        <v>148</v>
      </c>
      <c r="E495" s="42"/>
      <c r="F495" s="220" t="s">
        <v>737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148</v>
      </c>
      <c r="AU495" s="19" t="s">
        <v>87</v>
      </c>
    </row>
    <row r="496" s="2" customFormat="1" ht="14.4" customHeight="1">
      <c r="A496" s="40"/>
      <c r="B496" s="41"/>
      <c r="C496" s="206" t="s">
        <v>750</v>
      </c>
      <c r="D496" s="206" t="s">
        <v>141</v>
      </c>
      <c r="E496" s="207" t="s">
        <v>751</v>
      </c>
      <c r="F496" s="208" t="s">
        <v>752</v>
      </c>
      <c r="G496" s="209" t="s">
        <v>356</v>
      </c>
      <c r="H496" s="210">
        <v>1</v>
      </c>
      <c r="I496" s="211"/>
      <c r="J496" s="212">
        <f>ROUND(I496*H496,2)</f>
        <v>0</v>
      </c>
      <c r="K496" s="208" t="s">
        <v>145</v>
      </c>
      <c r="L496" s="46"/>
      <c r="M496" s="213" t="s">
        <v>75</v>
      </c>
      <c r="N496" s="214" t="s">
        <v>47</v>
      </c>
      <c r="O496" s="86"/>
      <c r="P496" s="215">
        <f>O496*H496</f>
        <v>0</v>
      </c>
      <c r="Q496" s="215">
        <v>0.01248</v>
      </c>
      <c r="R496" s="215">
        <f>Q496*H496</f>
        <v>0.01248</v>
      </c>
      <c r="S496" s="215">
        <v>0</v>
      </c>
      <c r="T496" s="216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17" t="s">
        <v>146</v>
      </c>
      <c r="AT496" s="217" t="s">
        <v>141</v>
      </c>
      <c r="AU496" s="217" t="s">
        <v>87</v>
      </c>
      <c r="AY496" s="19" t="s">
        <v>139</v>
      </c>
      <c r="BE496" s="218">
        <f>IF(N496="základní",J496,0)</f>
        <v>0</v>
      </c>
      <c r="BF496" s="218">
        <f>IF(N496="snížená",J496,0)</f>
        <v>0</v>
      </c>
      <c r="BG496" s="218">
        <f>IF(N496="zákl. přenesená",J496,0)</f>
        <v>0</v>
      </c>
      <c r="BH496" s="218">
        <f>IF(N496="sníž. přenesená",J496,0)</f>
        <v>0</v>
      </c>
      <c r="BI496" s="218">
        <f>IF(N496="nulová",J496,0)</f>
        <v>0</v>
      </c>
      <c r="BJ496" s="19" t="s">
        <v>85</v>
      </c>
      <c r="BK496" s="218">
        <f>ROUND(I496*H496,2)</f>
        <v>0</v>
      </c>
      <c r="BL496" s="19" t="s">
        <v>146</v>
      </c>
      <c r="BM496" s="217" t="s">
        <v>753</v>
      </c>
    </row>
    <row r="497" s="2" customFormat="1">
      <c r="A497" s="40"/>
      <c r="B497" s="41"/>
      <c r="C497" s="42"/>
      <c r="D497" s="219" t="s">
        <v>148</v>
      </c>
      <c r="E497" s="42"/>
      <c r="F497" s="220" t="s">
        <v>754</v>
      </c>
      <c r="G497" s="42"/>
      <c r="H497" s="42"/>
      <c r="I497" s="221"/>
      <c r="J497" s="42"/>
      <c r="K497" s="42"/>
      <c r="L497" s="46"/>
      <c r="M497" s="222"/>
      <c r="N497" s="223"/>
      <c r="O497" s="86"/>
      <c r="P497" s="86"/>
      <c r="Q497" s="86"/>
      <c r="R497" s="86"/>
      <c r="S497" s="86"/>
      <c r="T497" s="87"/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T497" s="19" t="s">
        <v>148</v>
      </c>
      <c r="AU497" s="19" t="s">
        <v>87</v>
      </c>
    </row>
    <row r="498" s="2" customFormat="1" ht="14.4" customHeight="1">
      <c r="A498" s="40"/>
      <c r="B498" s="41"/>
      <c r="C498" s="267" t="s">
        <v>755</v>
      </c>
      <c r="D498" s="267" t="s">
        <v>305</v>
      </c>
      <c r="E498" s="268" t="s">
        <v>756</v>
      </c>
      <c r="F498" s="269" t="s">
        <v>757</v>
      </c>
      <c r="G498" s="270" t="s">
        <v>356</v>
      </c>
      <c r="H498" s="271">
        <v>1</v>
      </c>
      <c r="I498" s="272"/>
      <c r="J498" s="273">
        <f>ROUND(I498*H498,2)</f>
        <v>0</v>
      </c>
      <c r="K498" s="269" t="s">
        <v>145</v>
      </c>
      <c r="L498" s="274"/>
      <c r="M498" s="275" t="s">
        <v>75</v>
      </c>
      <c r="N498" s="276" t="s">
        <v>47</v>
      </c>
      <c r="O498" s="86"/>
      <c r="P498" s="215">
        <f>O498*H498</f>
        <v>0</v>
      </c>
      <c r="Q498" s="215">
        <v>0.58499999999999996</v>
      </c>
      <c r="R498" s="215">
        <f>Q498*H498</f>
        <v>0.58499999999999996</v>
      </c>
      <c r="S498" s="215">
        <v>0</v>
      </c>
      <c r="T498" s="216">
        <f>S498*H498</f>
        <v>0</v>
      </c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R498" s="217" t="s">
        <v>180</v>
      </c>
      <c r="AT498" s="217" t="s">
        <v>305</v>
      </c>
      <c r="AU498" s="217" t="s">
        <v>87</v>
      </c>
      <c r="AY498" s="19" t="s">
        <v>139</v>
      </c>
      <c r="BE498" s="218">
        <f>IF(N498="základní",J498,0)</f>
        <v>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9" t="s">
        <v>85</v>
      </c>
      <c r="BK498" s="218">
        <f>ROUND(I498*H498,2)</f>
        <v>0</v>
      </c>
      <c r="BL498" s="19" t="s">
        <v>146</v>
      </c>
      <c r="BM498" s="217" t="s">
        <v>758</v>
      </c>
    </row>
    <row r="499" s="2" customFormat="1" ht="14.4" customHeight="1">
      <c r="A499" s="40"/>
      <c r="B499" s="41"/>
      <c r="C499" s="206" t="s">
        <v>759</v>
      </c>
      <c r="D499" s="206" t="s">
        <v>141</v>
      </c>
      <c r="E499" s="207" t="s">
        <v>760</v>
      </c>
      <c r="F499" s="208" t="s">
        <v>761</v>
      </c>
      <c r="G499" s="209" t="s">
        <v>356</v>
      </c>
      <c r="H499" s="210">
        <v>1</v>
      </c>
      <c r="I499" s="211"/>
      <c r="J499" s="212">
        <f>ROUND(I499*H499,2)</f>
        <v>0</v>
      </c>
      <c r="K499" s="208" t="s">
        <v>145</v>
      </c>
      <c r="L499" s="46"/>
      <c r="M499" s="213" t="s">
        <v>75</v>
      </c>
      <c r="N499" s="214" t="s">
        <v>47</v>
      </c>
      <c r="O499" s="86"/>
      <c r="P499" s="215">
        <f>O499*H499</f>
        <v>0</v>
      </c>
      <c r="Q499" s="215">
        <v>0.21734000000000001</v>
      </c>
      <c r="R499" s="215">
        <f>Q499*H499</f>
        <v>0.21734000000000001</v>
      </c>
      <c r="S499" s="215">
        <v>0</v>
      </c>
      <c r="T499" s="216">
        <f>S499*H499</f>
        <v>0</v>
      </c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R499" s="217" t="s">
        <v>146</v>
      </c>
      <c r="AT499" s="217" t="s">
        <v>141</v>
      </c>
      <c r="AU499" s="217" t="s">
        <v>87</v>
      </c>
      <c r="AY499" s="19" t="s">
        <v>139</v>
      </c>
      <c r="BE499" s="218">
        <f>IF(N499="základní",J499,0)</f>
        <v>0</v>
      </c>
      <c r="BF499" s="218">
        <f>IF(N499="snížená",J499,0)</f>
        <v>0</v>
      </c>
      <c r="BG499" s="218">
        <f>IF(N499="zákl. přenesená",J499,0)</f>
        <v>0</v>
      </c>
      <c r="BH499" s="218">
        <f>IF(N499="sníž. přenesená",J499,0)</f>
        <v>0</v>
      </c>
      <c r="BI499" s="218">
        <f>IF(N499="nulová",J499,0)</f>
        <v>0</v>
      </c>
      <c r="BJ499" s="19" t="s">
        <v>85</v>
      </c>
      <c r="BK499" s="218">
        <f>ROUND(I499*H499,2)</f>
        <v>0</v>
      </c>
      <c r="BL499" s="19" t="s">
        <v>146</v>
      </c>
      <c r="BM499" s="217" t="s">
        <v>762</v>
      </c>
    </row>
    <row r="500" s="2" customFormat="1">
      <c r="A500" s="40"/>
      <c r="B500" s="41"/>
      <c r="C500" s="42"/>
      <c r="D500" s="219" t="s">
        <v>148</v>
      </c>
      <c r="E500" s="42"/>
      <c r="F500" s="220" t="s">
        <v>763</v>
      </c>
      <c r="G500" s="42"/>
      <c r="H500" s="42"/>
      <c r="I500" s="221"/>
      <c r="J500" s="42"/>
      <c r="K500" s="42"/>
      <c r="L500" s="46"/>
      <c r="M500" s="222"/>
      <c r="N500" s="223"/>
      <c r="O500" s="86"/>
      <c r="P500" s="86"/>
      <c r="Q500" s="86"/>
      <c r="R500" s="86"/>
      <c r="S500" s="86"/>
      <c r="T500" s="87"/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T500" s="19" t="s">
        <v>148</v>
      </c>
      <c r="AU500" s="19" t="s">
        <v>87</v>
      </c>
    </row>
    <row r="501" s="2" customFormat="1" ht="14.4" customHeight="1">
      <c r="A501" s="40"/>
      <c r="B501" s="41"/>
      <c r="C501" s="267" t="s">
        <v>764</v>
      </c>
      <c r="D501" s="267" t="s">
        <v>305</v>
      </c>
      <c r="E501" s="268" t="s">
        <v>765</v>
      </c>
      <c r="F501" s="269" t="s">
        <v>766</v>
      </c>
      <c r="G501" s="270" t="s">
        <v>356</v>
      </c>
      <c r="H501" s="271">
        <v>1</v>
      </c>
      <c r="I501" s="272"/>
      <c r="J501" s="273">
        <f>ROUND(I501*H501,2)</f>
        <v>0</v>
      </c>
      <c r="K501" s="269" t="s">
        <v>145</v>
      </c>
      <c r="L501" s="274"/>
      <c r="M501" s="275" t="s">
        <v>75</v>
      </c>
      <c r="N501" s="276" t="s">
        <v>47</v>
      </c>
      <c r="O501" s="86"/>
      <c r="P501" s="215">
        <f>O501*H501</f>
        <v>0</v>
      </c>
      <c r="Q501" s="215">
        <v>0.16200000000000001</v>
      </c>
      <c r="R501" s="215">
        <f>Q501*H501</f>
        <v>0.16200000000000001</v>
      </c>
      <c r="S501" s="215">
        <v>0</v>
      </c>
      <c r="T501" s="216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17" t="s">
        <v>180</v>
      </c>
      <c r="AT501" s="217" t="s">
        <v>305</v>
      </c>
      <c r="AU501" s="217" t="s">
        <v>87</v>
      </c>
      <c r="AY501" s="19" t="s">
        <v>139</v>
      </c>
      <c r="BE501" s="218">
        <f>IF(N501="základní",J501,0)</f>
        <v>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9" t="s">
        <v>85</v>
      </c>
      <c r="BK501" s="218">
        <f>ROUND(I501*H501,2)</f>
        <v>0</v>
      </c>
      <c r="BL501" s="19" t="s">
        <v>146</v>
      </c>
      <c r="BM501" s="217" t="s">
        <v>767</v>
      </c>
    </row>
    <row r="502" s="2" customFormat="1" ht="14.4" customHeight="1">
      <c r="A502" s="40"/>
      <c r="B502" s="41"/>
      <c r="C502" s="206" t="s">
        <v>768</v>
      </c>
      <c r="D502" s="206" t="s">
        <v>141</v>
      </c>
      <c r="E502" s="207" t="s">
        <v>769</v>
      </c>
      <c r="F502" s="208" t="s">
        <v>770</v>
      </c>
      <c r="G502" s="209" t="s">
        <v>356</v>
      </c>
      <c r="H502" s="210">
        <v>11</v>
      </c>
      <c r="I502" s="211"/>
      <c r="J502" s="212">
        <f>ROUND(I502*H502,2)</f>
        <v>0</v>
      </c>
      <c r="K502" s="208" t="s">
        <v>145</v>
      </c>
      <c r="L502" s="46"/>
      <c r="M502" s="213" t="s">
        <v>75</v>
      </c>
      <c r="N502" s="214" t="s">
        <v>47</v>
      </c>
      <c r="O502" s="86"/>
      <c r="P502" s="215">
        <f>O502*H502</f>
        <v>0</v>
      </c>
      <c r="Q502" s="215">
        <v>0.12303</v>
      </c>
      <c r="R502" s="215">
        <f>Q502*H502</f>
        <v>1.3533299999999999</v>
      </c>
      <c r="S502" s="215">
        <v>0</v>
      </c>
      <c r="T502" s="216">
        <f>S502*H502</f>
        <v>0</v>
      </c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R502" s="217" t="s">
        <v>146</v>
      </c>
      <c r="AT502" s="217" t="s">
        <v>141</v>
      </c>
      <c r="AU502" s="217" t="s">
        <v>87</v>
      </c>
      <c r="AY502" s="19" t="s">
        <v>139</v>
      </c>
      <c r="BE502" s="218">
        <f>IF(N502="základní",J502,0)</f>
        <v>0</v>
      </c>
      <c r="BF502" s="218">
        <f>IF(N502="snížená",J502,0)</f>
        <v>0</v>
      </c>
      <c r="BG502" s="218">
        <f>IF(N502="zákl. přenesená",J502,0)</f>
        <v>0</v>
      </c>
      <c r="BH502" s="218">
        <f>IF(N502="sníž. přenesená",J502,0)</f>
        <v>0</v>
      </c>
      <c r="BI502" s="218">
        <f>IF(N502="nulová",J502,0)</f>
        <v>0</v>
      </c>
      <c r="BJ502" s="19" t="s">
        <v>85</v>
      </c>
      <c r="BK502" s="218">
        <f>ROUND(I502*H502,2)</f>
        <v>0</v>
      </c>
      <c r="BL502" s="19" t="s">
        <v>146</v>
      </c>
      <c r="BM502" s="217" t="s">
        <v>771</v>
      </c>
    </row>
    <row r="503" s="2" customFormat="1">
      <c r="A503" s="40"/>
      <c r="B503" s="41"/>
      <c r="C503" s="42"/>
      <c r="D503" s="219" t="s">
        <v>148</v>
      </c>
      <c r="E503" s="42"/>
      <c r="F503" s="220" t="s">
        <v>772</v>
      </c>
      <c r="G503" s="42"/>
      <c r="H503" s="42"/>
      <c r="I503" s="221"/>
      <c r="J503" s="42"/>
      <c r="K503" s="42"/>
      <c r="L503" s="46"/>
      <c r="M503" s="222"/>
      <c r="N503" s="223"/>
      <c r="O503" s="86"/>
      <c r="P503" s="86"/>
      <c r="Q503" s="86"/>
      <c r="R503" s="86"/>
      <c r="S503" s="86"/>
      <c r="T503" s="87"/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T503" s="19" t="s">
        <v>148</v>
      </c>
      <c r="AU503" s="19" t="s">
        <v>87</v>
      </c>
    </row>
    <row r="504" s="2" customFormat="1" ht="14.4" customHeight="1">
      <c r="A504" s="40"/>
      <c r="B504" s="41"/>
      <c r="C504" s="267" t="s">
        <v>773</v>
      </c>
      <c r="D504" s="267" t="s">
        <v>305</v>
      </c>
      <c r="E504" s="268" t="s">
        <v>774</v>
      </c>
      <c r="F504" s="269" t="s">
        <v>775</v>
      </c>
      <c r="G504" s="270" t="s">
        <v>443</v>
      </c>
      <c r="H504" s="271">
        <v>11</v>
      </c>
      <c r="I504" s="272"/>
      <c r="J504" s="273">
        <f>ROUND(I504*H504,2)</f>
        <v>0</v>
      </c>
      <c r="K504" s="269" t="s">
        <v>75</v>
      </c>
      <c r="L504" s="274"/>
      <c r="M504" s="275" t="s">
        <v>75</v>
      </c>
      <c r="N504" s="276" t="s">
        <v>47</v>
      </c>
      <c r="O504" s="86"/>
      <c r="P504" s="215">
        <f>O504*H504</f>
        <v>0</v>
      </c>
      <c r="Q504" s="215">
        <v>0.0070000000000000001</v>
      </c>
      <c r="R504" s="215">
        <f>Q504*H504</f>
        <v>0.076999999999999999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180</v>
      </c>
      <c r="AT504" s="217" t="s">
        <v>305</v>
      </c>
      <c r="AU504" s="217" t="s">
        <v>87</v>
      </c>
      <c r="AY504" s="19" t="s">
        <v>139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85</v>
      </c>
      <c r="BK504" s="218">
        <f>ROUND(I504*H504,2)</f>
        <v>0</v>
      </c>
      <c r="BL504" s="19" t="s">
        <v>146</v>
      </c>
      <c r="BM504" s="217" t="s">
        <v>776</v>
      </c>
    </row>
    <row r="505" s="2" customFormat="1" ht="14.4" customHeight="1">
      <c r="A505" s="40"/>
      <c r="B505" s="41"/>
      <c r="C505" s="267" t="s">
        <v>777</v>
      </c>
      <c r="D505" s="267" t="s">
        <v>305</v>
      </c>
      <c r="E505" s="268" t="s">
        <v>778</v>
      </c>
      <c r="F505" s="269" t="s">
        <v>779</v>
      </c>
      <c r="G505" s="270" t="s">
        <v>356</v>
      </c>
      <c r="H505" s="271">
        <v>11</v>
      </c>
      <c r="I505" s="272"/>
      <c r="J505" s="273">
        <f>ROUND(I505*H505,2)</f>
        <v>0</v>
      </c>
      <c r="K505" s="269" t="s">
        <v>75</v>
      </c>
      <c r="L505" s="274"/>
      <c r="M505" s="275" t="s">
        <v>75</v>
      </c>
      <c r="N505" s="276" t="s">
        <v>47</v>
      </c>
      <c r="O505" s="86"/>
      <c r="P505" s="215">
        <f>O505*H505</f>
        <v>0</v>
      </c>
      <c r="Q505" s="215">
        <v>0.00089999999999999998</v>
      </c>
      <c r="R505" s="215">
        <f>Q505*H505</f>
        <v>0.0098999999999999991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180</v>
      </c>
      <c r="AT505" s="217" t="s">
        <v>305</v>
      </c>
      <c r="AU505" s="217" t="s">
        <v>87</v>
      </c>
      <c r="AY505" s="19" t="s">
        <v>139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85</v>
      </c>
      <c r="BK505" s="218">
        <f>ROUND(I505*H505,2)</f>
        <v>0</v>
      </c>
      <c r="BL505" s="19" t="s">
        <v>146</v>
      </c>
      <c r="BM505" s="217" t="s">
        <v>780</v>
      </c>
    </row>
    <row r="506" s="2" customFormat="1" ht="14.4" customHeight="1">
      <c r="A506" s="40"/>
      <c r="B506" s="41"/>
      <c r="C506" s="206" t="s">
        <v>781</v>
      </c>
      <c r="D506" s="206" t="s">
        <v>141</v>
      </c>
      <c r="E506" s="207" t="s">
        <v>782</v>
      </c>
      <c r="F506" s="208" t="s">
        <v>783</v>
      </c>
      <c r="G506" s="209" t="s">
        <v>356</v>
      </c>
      <c r="H506" s="210">
        <v>10</v>
      </c>
      <c r="I506" s="211"/>
      <c r="J506" s="212">
        <f>ROUND(I506*H506,2)</f>
        <v>0</v>
      </c>
      <c r="K506" s="208" t="s">
        <v>145</v>
      </c>
      <c r="L506" s="46"/>
      <c r="M506" s="213" t="s">
        <v>75</v>
      </c>
      <c r="N506" s="214" t="s">
        <v>47</v>
      </c>
      <c r="O506" s="86"/>
      <c r="P506" s="215">
        <f>O506*H506</f>
        <v>0</v>
      </c>
      <c r="Q506" s="215">
        <v>0.00016000000000000001</v>
      </c>
      <c r="R506" s="215">
        <f>Q506*H506</f>
        <v>0.0016000000000000001</v>
      </c>
      <c r="S506" s="215">
        <v>0</v>
      </c>
      <c r="T506" s="216">
        <f>S506*H506</f>
        <v>0</v>
      </c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R506" s="217" t="s">
        <v>146</v>
      </c>
      <c r="AT506" s="217" t="s">
        <v>141</v>
      </c>
      <c r="AU506" s="217" t="s">
        <v>87</v>
      </c>
      <c r="AY506" s="19" t="s">
        <v>139</v>
      </c>
      <c r="BE506" s="218">
        <f>IF(N506="základní",J506,0)</f>
        <v>0</v>
      </c>
      <c r="BF506" s="218">
        <f>IF(N506="snížená",J506,0)</f>
        <v>0</v>
      </c>
      <c r="BG506" s="218">
        <f>IF(N506="zákl. přenesená",J506,0)</f>
        <v>0</v>
      </c>
      <c r="BH506" s="218">
        <f>IF(N506="sníž. přenesená",J506,0)</f>
        <v>0</v>
      </c>
      <c r="BI506" s="218">
        <f>IF(N506="nulová",J506,0)</f>
        <v>0</v>
      </c>
      <c r="BJ506" s="19" t="s">
        <v>85</v>
      </c>
      <c r="BK506" s="218">
        <f>ROUND(I506*H506,2)</f>
        <v>0</v>
      </c>
      <c r="BL506" s="19" t="s">
        <v>146</v>
      </c>
      <c r="BM506" s="217" t="s">
        <v>784</v>
      </c>
    </row>
    <row r="507" s="2" customFormat="1">
      <c r="A507" s="40"/>
      <c r="B507" s="41"/>
      <c r="C507" s="42"/>
      <c r="D507" s="219" t="s">
        <v>148</v>
      </c>
      <c r="E507" s="42"/>
      <c r="F507" s="220" t="s">
        <v>785</v>
      </c>
      <c r="G507" s="42"/>
      <c r="H507" s="42"/>
      <c r="I507" s="221"/>
      <c r="J507" s="42"/>
      <c r="K507" s="42"/>
      <c r="L507" s="46"/>
      <c r="M507" s="222"/>
      <c r="N507" s="223"/>
      <c r="O507" s="86"/>
      <c r="P507" s="86"/>
      <c r="Q507" s="86"/>
      <c r="R507" s="86"/>
      <c r="S507" s="86"/>
      <c r="T507" s="87"/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T507" s="19" t="s">
        <v>148</v>
      </c>
      <c r="AU507" s="19" t="s">
        <v>87</v>
      </c>
    </row>
    <row r="508" s="2" customFormat="1" ht="14.4" customHeight="1">
      <c r="A508" s="40"/>
      <c r="B508" s="41"/>
      <c r="C508" s="206" t="s">
        <v>786</v>
      </c>
      <c r="D508" s="206" t="s">
        <v>141</v>
      </c>
      <c r="E508" s="207" t="s">
        <v>787</v>
      </c>
      <c r="F508" s="208" t="s">
        <v>788</v>
      </c>
      <c r="G508" s="209" t="s">
        <v>144</v>
      </c>
      <c r="H508" s="210">
        <v>1745.0999999999999</v>
      </c>
      <c r="I508" s="211"/>
      <c r="J508" s="212">
        <f>ROUND(I508*H508,2)</f>
        <v>0</v>
      </c>
      <c r="K508" s="208" t="s">
        <v>145</v>
      </c>
      <c r="L508" s="46"/>
      <c r="M508" s="213" t="s">
        <v>75</v>
      </c>
      <c r="N508" s="214" t="s">
        <v>47</v>
      </c>
      <c r="O508" s="86"/>
      <c r="P508" s="215">
        <f>O508*H508</f>
        <v>0</v>
      </c>
      <c r="Q508" s="215">
        <v>0.00019000000000000001</v>
      </c>
      <c r="R508" s="215">
        <f>Q508*H508</f>
        <v>0.331569</v>
      </c>
      <c r="S508" s="215">
        <v>0</v>
      </c>
      <c r="T508" s="216">
        <f>S508*H508</f>
        <v>0</v>
      </c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R508" s="217" t="s">
        <v>146</v>
      </c>
      <c r="AT508" s="217" t="s">
        <v>141</v>
      </c>
      <c r="AU508" s="217" t="s">
        <v>87</v>
      </c>
      <c r="AY508" s="19" t="s">
        <v>139</v>
      </c>
      <c r="BE508" s="218">
        <f>IF(N508="základní",J508,0)</f>
        <v>0</v>
      </c>
      <c r="BF508" s="218">
        <f>IF(N508="snížená",J508,0)</f>
        <v>0</v>
      </c>
      <c r="BG508" s="218">
        <f>IF(N508="zákl. přenesená",J508,0)</f>
        <v>0</v>
      </c>
      <c r="BH508" s="218">
        <f>IF(N508="sníž. přenesená",J508,0)</f>
        <v>0</v>
      </c>
      <c r="BI508" s="218">
        <f>IF(N508="nulová",J508,0)</f>
        <v>0</v>
      </c>
      <c r="BJ508" s="19" t="s">
        <v>85</v>
      </c>
      <c r="BK508" s="218">
        <f>ROUND(I508*H508,2)</f>
        <v>0</v>
      </c>
      <c r="BL508" s="19" t="s">
        <v>146</v>
      </c>
      <c r="BM508" s="217" t="s">
        <v>789</v>
      </c>
    </row>
    <row r="509" s="13" customFormat="1">
      <c r="A509" s="13"/>
      <c r="B509" s="224"/>
      <c r="C509" s="225"/>
      <c r="D509" s="219" t="s">
        <v>170</v>
      </c>
      <c r="E509" s="226" t="s">
        <v>75</v>
      </c>
      <c r="F509" s="227" t="s">
        <v>340</v>
      </c>
      <c r="G509" s="225"/>
      <c r="H509" s="228">
        <v>1158.8</v>
      </c>
      <c r="I509" s="229"/>
      <c r="J509" s="225"/>
      <c r="K509" s="225"/>
      <c r="L509" s="230"/>
      <c r="M509" s="231"/>
      <c r="N509" s="232"/>
      <c r="O509" s="232"/>
      <c r="P509" s="232"/>
      <c r="Q509" s="232"/>
      <c r="R509" s="232"/>
      <c r="S509" s="232"/>
      <c r="T509" s="23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4" t="s">
        <v>170</v>
      </c>
      <c r="AU509" s="234" t="s">
        <v>87</v>
      </c>
      <c r="AV509" s="13" t="s">
        <v>87</v>
      </c>
      <c r="AW509" s="13" t="s">
        <v>38</v>
      </c>
      <c r="AX509" s="13" t="s">
        <v>77</v>
      </c>
      <c r="AY509" s="234" t="s">
        <v>139</v>
      </c>
    </row>
    <row r="510" s="13" customFormat="1">
      <c r="A510" s="13"/>
      <c r="B510" s="224"/>
      <c r="C510" s="225"/>
      <c r="D510" s="219" t="s">
        <v>170</v>
      </c>
      <c r="E510" s="226" t="s">
        <v>75</v>
      </c>
      <c r="F510" s="227" t="s">
        <v>341</v>
      </c>
      <c r="G510" s="225"/>
      <c r="H510" s="228">
        <v>337.69999999999999</v>
      </c>
      <c r="I510" s="229"/>
      <c r="J510" s="225"/>
      <c r="K510" s="225"/>
      <c r="L510" s="230"/>
      <c r="M510" s="231"/>
      <c r="N510" s="232"/>
      <c r="O510" s="232"/>
      <c r="P510" s="232"/>
      <c r="Q510" s="232"/>
      <c r="R510" s="232"/>
      <c r="S510" s="232"/>
      <c r="T510" s="23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4" t="s">
        <v>170</v>
      </c>
      <c r="AU510" s="234" t="s">
        <v>87</v>
      </c>
      <c r="AV510" s="13" t="s">
        <v>87</v>
      </c>
      <c r="AW510" s="13" t="s">
        <v>38</v>
      </c>
      <c r="AX510" s="13" t="s">
        <v>77</v>
      </c>
      <c r="AY510" s="234" t="s">
        <v>139</v>
      </c>
    </row>
    <row r="511" s="13" customFormat="1">
      <c r="A511" s="13"/>
      <c r="B511" s="224"/>
      <c r="C511" s="225"/>
      <c r="D511" s="219" t="s">
        <v>170</v>
      </c>
      <c r="E511" s="226" t="s">
        <v>75</v>
      </c>
      <c r="F511" s="227" t="s">
        <v>342</v>
      </c>
      <c r="G511" s="225"/>
      <c r="H511" s="228">
        <v>158.59999999999999</v>
      </c>
      <c r="I511" s="229"/>
      <c r="J511" s="225"/>
      <c r="K511" s="225"/>
      <c r="L511" s="230"/>
      <c r="M511" s="231"/>
      <c r="N511" s="232"/>
      <c r="O511" s="232"/>
      <c r="P511" s="232"/>
      <c r="Q511" s="232"/>
      <c r="R511" s="232"/>
      <c r="S511" s="232"/>
      <c r="T511" s="23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4" t="s">
        <v>170</v>
      </c>
      <c r="AU511" s="234" t="s">
        <v>87</v>
      </c>
      <c r="AV511" s="13" t="s">
        <v>87</v>
      </c>
      <c r="AW511" s="13" t="s">
        <v>38</v>
      </c>
      <c r="AX511" s="13" t="s">
        <v>77</v>
      </c>
      <c r="AY511" s="234" t="s">
        <v>139</v>
      </c>
    </row>
    <row r="512" s="13" customFormat="1">
      <c r="A512" s="13"/>
      <c r="B512" s="224"/>
      <c r="C512" s="225"/>
      <c r="D512" s="219" t="s">
        <v>170</v>
      </c>
      <c r="E512" s="226" t="s">
        <v>75</v>
      </c>
      <c r="F512" s="227" t="s">
        <v>343</v>
      </c>
      <c r="G512" s="225"/>
      <c r="H512" s="228">
        <v>65</v>
      </c>
      <c r="I512" s="229"/>
      <c r="J512" s="225"/>
      <c r="K512" s="225"/>
      <c r="L512" s="230"/>
      <c r="M512" s="231"/>
      <c r="N512" s="232"/>
      <c r="O512" s="232"/>
      <c r="P512" s="232"/>
      <c r="Q512" s="232"/>
      <c r="R512" s="232"/>
      <c r="S512" s="232"/>
      <c r="T512" s="23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4" t="s">
        <v>170</v>
      </c>
      <c r="AU512" s="234" t="s">
        <v>87</v>
      </c>
      <c r="AV512" s="13" t="s">
        <v>87</v>
      </c>
      <c r="AW512" s="13" t="s">
        <v>38</v>
      </c>
      <c r="AX512" s="13" t="s">
        <v>77</v>
      </c>
      <c r="AY512" s="234" t="s">
        <v>139</v>
      </c>
    </row>
    <row r="513" s="13" customFormat="1">
      <c r="A513" s="13"/>
      <c r="B513" s="224"/>
      <c r="C513" s="225"/>
      <c r="D513" s="219" t="s">
        <v>170</v>
      </c>
      <c r="E513" s="226" t="s">
        <v>75</v>
      </c>
      <c r="F513" s="227" t="s">
        <v>344</v>
      </c>
      <c r="G513" s="225"/>
      <c r="H513" s="228">
        <v>10.5</v>
      </c>
      <c r="I513" s="229"/>
      <c r="J513" s="225"/>
      <c r="K513" s="225"/>
      <c r="L513" s="230"/>
      <c r="M513" s="231"/>
      <c r="N513" s="232"/>
      <c r="O513" s="232"/>
      <c r="P513" s="232"/>
      <c r="Q513" s="232"/>
      <c r="R513" s="232"/>
      <c r="S513" s="232"/>
      <c r="T513" s="23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4" t="s">
        <v>170</v>
      </c>
      <c r="AU513" s="234" t="s">
        <v>87</v>
      </c>
      <c r="AV513" s="13" t="s">
        <v>87</v>
      </c>
      <c r="AW513" s="13" t="s">
        <v>38</v>
      </c>
      <c r="AX513" s="13" t="s">
        <v>77</v>
      </c>
      <c r="AY513" s="234" t="s">
        <v>139</v>
      </c>
    </row>
    <row r="514" s="13" customFormat="1">
      <c r="A514" s="13"/>
      <c r="B514" s="224"/>
      <c r="C514" s="225"/>
      <c r="D514" s="219" t="s">
        <v>170</v>
      </c>
      <c r="E514" s="226" t="s">
        <v>75</v>
      </c>
      <c r="F514" s="227" t="s">
        <v>345</v>
      </c>
      <c r="G514" s="225"/>
      <c r="H514" s="228">
        <v>14.5</v>
      </c>
      <c r="I514" s="229"/>
      <c r="J514" s="225"/>
      <c r="K514" s="225"/>
      <c r="L514" s="230"/>
      <c r="M514" s="231"/>
      <c r="N514" s="232"/>
      <c r="O514" s="232"/>
      <c r="P514" s="232"/>
      <c r="Q514" s="232"/>
      <c r="R514" s="232"/>
      <c r="S514" s="232"/>
      <c r="T514" s="23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4" t="s">
        <v>170</v>
      </c>
      <c r="AU514" s="234" t="s">
        <v>87</v>
      </c>
      <c r="AV514" s="13" t="s">
        <v>87</v>
      </c>
      <c r="AW514" s="13" t="s">
        <v>38</v>
      </c>
      <c r="AX514" s="13" t="s">
        <v>77</v>
      </c>
      <c r="AY514" s="234" t="s">
        <v>139</v>
      </c>
    </row>
    <row r="515" s="16" customFormat="1">
      <c r="A515" s="16"/>
      <c r="B515" s="256"/>
      <c r="C515" s="257"/>
      <c r="D515" s="219" t="s">
        <v>170</v>
      </c>
      <c r="E515" s="258" t="s">
        <v>75</v>
      </c>
      <c r="F515" s="259" t="s">
        <v>236</v>
      </c>
      <c r="G515" s="257"/>
      <c r="H515" s="260">
        <v>1745.0999999999999</v>
      </c>
      <c r="I515" s="261"/>
      <c r="J515" s="257"/>
      <c r="K515" s="257"/>
      <c r="L515" s="262"/>
      <c r="M515" s="263"/>
      <c r="N515" s="264"/>
      <c r="O515" s="264"/>
      <c r="P515" s="264"/>
      <c r="Q515" s="264"/>
      <c r="R515" s="264"/>
      <c r="S515" s="264"/>
      <c r="T515" s="265"/>
      <c r="U515" s="16"/>
      <c r="V515" s="16"/>
      <c r="W515" s="16"/>
      <c r="X515" s="16"/>
      <c r="Y515" s="16"/>
      <c r="Z515" s="16"/>
      <c r="AA515" s="16"/>
      <c r="AB515" s="16"/>
      <c r="AC515" s="16"/>
      <c r="AD515" s="16"/>
      <c r="AE515" s="16"/>
      <c r="AT515" s="266" t="s">
        <v>170</v>
      </c>
      <c r="AU515" s="266" t="s">
        <v>87</v>
      </c>
      <c r="AV515" s="16" t="s">
        <v>146</v>
      </c>
      <c r="AW515" s="16" t="s">
        <v>38</v>
      </c>
      <c r="AX515" s="16" t="s">
        <v>85</v>
      </c>
      <c r="AY515" s="266" t="s">
        <v>139</v>
      </c>
    </row>
    <row r="516" s="2" customFormat="1" ht="14.4" customHeight="1">
      <c r="A516" s="40"/>
      <c r="B516" s="41"/>
      <c r="C516" s="206" t="s">
        <v>790</v>
      </c>
      <c r="D516" s="206" t="s">
        <v>141</v>
      </c>
      <c r="E516" s="207" t="s">
        <v>791</v>
      </c>
      <c r="F516" s="208" t="s">
        <v>792</v>
      </c>
      <c r="G516" s="209" t="s">
        <v>144</v>
      </c>
      <c r="H516" s="210">
        <v>1745.0999999999999</v>
      </c>
      <c r="I516" s="211"/>
      <c r="J516" s="212">
        <f>ROUND(I516*H516,2)</f>
        <v>0</v>
      </c>
      <c r="K516" s="208" t="s">
        <v>145</v>
      </c>
      <c r="L516" s="46"/>
      <c r="M516" s="213" t="s">
        <v>75</v>
      </c>
      <c r="N516" s="214" t="s">
        <v>47</v>
      </c>
      <c r="O516" s="86"/>
      <c r="P516" s="215">
        <f>O516*H516</f>
        <v>0</v>
      </c>
      <c r="Q516" s="215">
        <v>6.9999999999999994E-05</v>
      </c>
      <c r="R516" s="215">
        <f>Q516*H516</f>
        <v>0.12215699999999999</v>
      </c>
      <c r="S516" s="215">
        <v>0</v>
      </c>
      <c r="T516" s="216">
        <f>S516*H516</f>
        <v>0</v>
      </c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R516" s="217" t="s">
        <v>146</v>
      </c>
      <c r="AT516" s="217" t="s">
        <v>141</v>
      </c>
      <c r="AU516" s="217" t="s">
        <v>87</v>
      </c>
      <c r="AY516" s="19" t="s">
        <v>139</v>
      </c>
      <c r="BE516" s="218">
        <f>IF(N516="základní",J516,0)</f>
        <v>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9" t="s">
        <v>85</v>
      </c>
      <c r="BK516" s="218">
        <f>ROUND(I516*H516,2)</f>
        <v>0</v>
      </c>
      <c r="BL516" s="19" t="s">
        <v>146</v>
      </c>
      <c r="BM516" s="217" t="s">
        <v>793</v>
      </c>
    </row>
    <row r="517" s="13" customFormat="1">
      <c r="A517" s="13"/>
      <c r="B517" s="224"/>
      <c r="C517" s="225"/>
      <c r="D517" s="219" t="s">
        <v>170</v>
      </c>
      <c r="E517" s="226" t="s">
        <v>75</v>
      </c>
      <c r="F517" s="227" t="s">
        <v>340</v>
      </c>
      <c r="G517" s="225"/>
      <c r="H517" s="228">
        <v>1158.8</v>
      </c>
      <c r="I517" s="229"/>
      <c r="J517" s="225"/>
      <c r="K517" s="225"/>
      <c r="L517" s="230"/>
      <c r="M517" s="231"/>
      <c r="N517" s="232"/>
      <c r="O517" s="232"/>
      <c r="P517" s="232"/>
      <c r="Q517" s="232"/>
      <c r="R517" s="232"/>
      <c r="S517" s="232"/>
      <c r="T517" s="23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4" t="s">
        <v>170</v>
      </c>
      <c r="AU517" s="234" t="s">
        <v>87</v>
      </c>
      <c r="AV517" s="13" t="s">
        <v>87</v>
      </c>
      <c r="AW517" s="13" t="s">
        <v>38</v>
      </c>
      <c r="AX517" s="13" t="s">
        <v>77</v>
      </c>
      <c r="AY517" s="234" t="s">
        <v>139</v>
      </c>
    </row>
    <row r="518" s="13" customFormat="1">
      <c r="A518" s="13"/>
      <c r="B518" s="224"/>
      <c r="C518" s="225"/>
      <c r="D518" s="219" t="s">
        <v>170</v>
      </c>
      <c r="E518" s="226" t="s">
        <v>75</v>
      </c>
      <c r="F518" s="227" t="s">
        <v>341</v>
      </c>
      <c r="G518" s="225"/>
      <c r="H518" s="228">
        <v>337.69999999999999</v>
      </c>
      <c r="I518" s="229"/>
      <c r="J518" s="225"/>
      <c r="K518" s="225"/>
      <c r="L518" s="230"/>
      <c r="M518" s="231"/>
      <c r="N518" s="232"/>
      <c r="O518" s="232"/>
      <c r="P518" s="232"/>
      <c r="Q518" s="232"/>
      <c r="R518" s="232"/>
      <c r="S518" s="232"/>
      <c r="T518" s="23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4" t="s">
        <v>170</v>
      </c>
      <c r="AU518" s="234" t="s">
        <v>87</v>
      </c>
      <c r="AV518" s="13" t="s">
        <v>87</v>
      </c>
      <c r="AW518" s="13" t="s">
        <v>38</v>
      </c>
      <c r="AX518" s="13" t="s">
        <v>77</v>
      </c>
      <c r="AY518" s="234" t="s">
        <v>139</v>
      </c>
    </row>
    <row r="519" s="13" customFormat="1">
      <c r="A519" s="13"/>
      <c r="B519" s="224"/>
      <c r="C519" s="225"/>
      <c r="D519" s="219" t="s">
        <v>170</v>
      </c>
      <c r="E519" s="226" t="s">
        <v>75</v>
      </c>
      <c r="F519" s="227" t="s">
        <v>342</v>
      </c>
      <c r="G519" s="225"/>
      <c r="H519" s="228">
        <v>158.59999999999999</v>
      </c>
      <c r="I519" s="229"/>
      <c r="J519" s="225"/>
      <c r="K519" s="225"/>
      <c r="L519" s="230"/>
      <c r="M519" s="231"/>
      <c r="N519" s="232"/>
      <c r="O519" s="232"/>
      <c r="P519" s="232"/>
      <c r="Q519" s="232"/>
      <c r="R519" s="232"/>
      <c r="S519" s="232"/>
      <c r="T519" s="23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34" t="s">
        <v>170</v>
      </c>
      <c r="AU519" s="234" t="s">
        <v>87</v>
      </c>
      <c r="AV519" s="13" t="s">
        <v>87</v>
      </c>
      <c r="AW519" s="13" t="s">
        <v>38</v>
      </c>
      <c r="AX519" s="13" t="s">
        <v>77</v>
      </c>
      <c r="AY519" s="234" t="s">
        <v>139</v>
      </c>
    </row>
    <row r="520" s="13" customFormat="1">
      <c r="A520" s="13"/>
      <c r="B520" s="224"/>
      <c r="C520" s="225"/>
      <c r="D520" s="219" t="s">
        <v>170</v>
      </c>
      <c r="E520" s="226" t="s">
        <v>75</v>
      </c>
      <c r="F520" s="227" t="s">
        <v>343</v>
      </c>
      <c r="G520" s="225"/>
      <c r="H520" s="228">
        <v>65</v>
      </c>
      <c r="I520" s="229"/>
      <c r="J520" s="225"/>
      <c r="K520" s="225"/>
      <c r="L520" s="230"/>
      <c r="M520" s="231"/>
      <c r="N520" s="232"/>
      <c r="O520" s="232"/>
      <c r="P520" s="232"/>
      <c r="Q520" s="232"/>
      <c r="R520" s="232"/>
      <c r="S520" s="232"/>
      <c r="T520" s="23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4" t="s">
        <v>170</v>
      </c>
      <c r="AU520" s="234" t="s">
        <v>87</v>
      </c>
      <c r="AV520" s="13" t="s">
        <v>87</v>
      </c>
      <c r="AW520" s="13" t="s">
        <v>38</v>
      </c>
      <c r="AX520" s="13" t="s">
        <v>77</v>
      </c>
      <c r="AY520" s="234" t="s">
        <v>139</v>
      </c>
    </row>
    <row r="521" s="13" customFormat="1">
      <c r="A521" s="13"/>
      <c r="B521" s="224"/>
      <c r="C521" s="225"/>
      <c r="D521" s="219" t="s">
        <v>170</v>
      </c>
      <c r="E521" s="226" t="s">
        <v>75</v>
      </c>
      <c r="F521" s="227" t="s">
        <v>344</v>
      </c>
      <c r="G521" s="225"/>
      <c r="H521" s="228">
        <v>10.5</v>
      </c>
      <c r="I521" s="229"/>
      <c r="J521" s="225"/>
      <c r="K521" s="225"/>
      <c r="L521" s="230"/>
      <c r="M521" s="231"/>
      <c r="N521" s="232"/>
      <c r="O521" s="232"/>
      <c r="P521" s="232"/>
      <c r="Q521" s="232"/>
      <c r="R521" s="232"/>
      <c r="S521" s="232"/>
      <c r="T521" s="23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4" t="s">
        <v>170</v>
      </c>
      <c r="AU521" s="234" t="s">
        <v>87</v>
      </c>
      <c r="AV521" s="13" t="s">
        <v>87</v>
      </c>
      <c r="AW521" s="13" t="s">
        <v>38</v>
      </c>
      <c r="AX521" s="13" t="s">
        <v>77</v>
      </c>
      <c r="AY521" s="234" t="s">
        <v>139</v>
      </c>
    </row>
    <row r="522" s="13" customFormat="1">
      <c r="A522" s="13"/>
      <c r="B522" s="224"/>
      <c r="C522" s="225"/>
      <c r="D522" s="219" t="s">
        <v>170</v>
      </c>
      <c r="E522" s="226" t="s">
        <v>75</v>
      </c>
      <c r="F522" s="227" t="s">
        <v>345</v>
      </c>
      <c r="G522" s="225"/>
      <c r="H522" s="228">
        <v>14.5</v>
      </c>
      <c r="I522" s="229"/>
      <c r="J522" s="225"/>
      <c r="K522" s="225"/>
      <c r="L522" s="230"/>
      <c r="M522" s="231"/>
      <c r="N522" s="232"/>
      <c r="O522" s="232"/>
      <c r="P522" s="232"/>
      <c r="Q522" s="232"/>
      <c r="R522" s="232"/>
      <c r="S522" s="232"/>
      <c r="T522" s="23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4" t="s">
        <v>170</v>
      </c>
      <c r="AU522" s="234" t="s">
        <v>87</v>
      </c>
      <c r="AV522" s="13" t="s">
        <v>87</v>
      </c>
      <c r="AW522" s="13" t="s">
        <v>38</v>
      </c>
      <c r="AX522" s="13" t="s">
        <v>77</v>
      </c>
      <c r="AY522" s="234" t="s">
        <v>139</v>
      </c>
    </row>
    <row r="523" s="16" customFormat="1">
      <c r="A523" s="16"/>
      <c r="B523" s="256"/>
      <c r="C523" s="257"/>
      <c r="D523" s="219" t="s">
        <v>170</v>
      </c>
      <c r="E523" s="258" t="s">
        <v>75</v>
      </c>
      <c r="F523" s="259" t="s">
        <v>236</v>
      </c>
      <c r="G523" s="257"/>
      <c r="H523" s="260">
        <v>1745.0999999999999</v>
      </c>
      <c r="I523" s="261"/>
      <c r="J523" s="257"/>
      <c r="K523" s="257"/>
      <c r="L523" s="262"/>
      <c r="M523" s="263"/>
      <c r="N523" s="264"/>
      <c r="O523" s="264"/>
      <c r="P523" s="264"/>
      <c r="Q523" s="264"/>
      <c r="R523" s="264"/>
      <c r="S523" s="264"/>
      <c r="T523" s="265"/>
      <c r="U523" s="16"/>
      <c r="V523" s="16"/>
      <c r="W523" s="16"/>
      <c r="X523" s="16"/>
      <c r="Y523" s="16"/>
      <c r="Z523" s="16"/>
      <c r="AA523" s="16"/>
      <c r="AB523" s="16"/>
      <c r="AC523" s="16"/>
      <c r="AD523" s="16"/>
      <c r="AE523" s="16"/>
      <c r="AT523" s="266" t="s">
        <v>170</v>
      </c>
      <c r="AU523" s="266" t="s">
        <v>87</v>
      </c>
      <c r="AV523" s="16" t="s">
        <v>146</v>
      </c>
      <c r="AW523" s="16" t="s">
        <v>38</v>
      </c>
      <c r="AX523" s="16" t="s">
        <v>85</v>
      </c>
      <c r="AY523" s="266" t="s">
        <v>139</v>
      </c>
    </row>
    <row r="524" s="12" customFormat="1" ht="20.88" customHeight="1">
      <c r="A524" s="12"/>
      <c r="B524" s="190"/>
      <c r="C524" s="191"/>
      <c r="D524" s="192" t="s">
        <v>76</v>
      </c>
      <c r="E524" s="204" t="s">
        <v>618</v>
      </c>
      <c r="F524" s="204" t="s">
        <v>794</v>
      </c>
      <c r="G524" s="191"/>
      <c r="H524" s="191"/>
      <c r="I524" s="194"/>
      <c r="J524" s="205">
        <f>BK524</f>
        <v>0</v>
      </c>
      <c r="K524" s="191"/>
      <c r="L524" s="196"/>
      <c r="M524" s="197"/>
      <c r="N524" s="198"/>
      <c r="O524" s="198"/>
      <c r="P524" s="199">
        <f>SUM(P525:P530)</f>
        <v>0</v>
      </c>
      <c r="Q524" s="198"/>
      <c r="R524" s="199">
        <f>SUM(R525:R530)</f>
        <v>0</v>
      </c>
      <c r="S524" s="198"/>
      <c r="T524" s="200">
        <f>SUM(T525:T530)</f>
        <v>0</v>
      </c>
      <c r="U524" s="12"/>
      <c r="V524" s="12"/>
      <c r="W524" s="12"/>
      <c r="X524" s="12"/>
      <c r="Y524" s="12"/>
      <c r="Z524" s="12"/>
      <c r="AA524" s="12"/>
      <c r="AB524" s="12"/>
      <c r="AC524" s="12"/>
      <c r="AD524" s="12"/>
      <c r="AE524" s="12"/>
      <c r="AR524" s="201" t="s">
        <v>85</v>
      </c>
      <c r="AT524" s="202" t="s">
        <v>76</v>
      </c>
      <c r="AU524" s="202" t="s">
        <v>87</v>
      </c>
      <c r="AY524" s="201" t="s">
        <v>139</v>
      </c>
      <c r="BK524" s="203">
        <f>SUM(BK525:BK530)</f>
        <v>0</v>
      </c>
    </row>
    <row r="525" s="2" customFormat="1" ht="14.4" customHeight="1">
      <c r="A525" s="40"/>
      <c r="B525" s="41"/>
      <c r="C525" s="206" t="s">
        <v>795</v>
      </c>
      <c r="D525" s="206" t="s">
        <v>141</v>
      </c>
      <c r="E525" s="207" t="s">
        <v>796</v>
      </c>
      <c r="F525" s="208" t="s">
        <v>797</v>
      </c>
      <c r="G525" s="209" t="s">
        <v>356</v>
      </c>
      <c r="H525" s="210">
        <v>2</v>
      </c>
      <c r="I525" s="211"/>
      <c r="J525" s="212">
        <f>ROUND(I525*H525,2)</f>
        <v>0</v>
      </c>
      <c r="K525" s="208" t="s">
        <v>145</v>
      </c>
      <c r="L525" s="46"/>
      <c r="M525" s="213" t="s">
        <v>75</v>
      </c>
      <c r="N525" s="214" t="s">
        <v>47</v>
      </c>
      <c r="O525" s="86"/>
      <c r="P525" s="215">
        <f>O525*H525</f>
        <v>0</v>
      </c>
      <c r="Q525" s="215">
        <v>0</v>
      </c>
      <c r="R525" s="215">
        <f>Q525*H525</f>
        <v>0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146</v>
      </c>
      <c r="AT525" s="217" t="s">
        <v>141</v>
      </c>
      <c r="AU525" s="217" t="s">
        <v>153</v>
      </c>
      <c r="AY525" s="19" t="s">
        <v>139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85</v>
      </c>
      <c r="BK525" s="218">
        <f>ROUND(I525*H525,2)</f>
        <v>0</v>
      </c>
      <c r="BL525" s="19" t="s">
        <v>146</v>
      </c>
      <c r="BM525" s="217" t="s">
        <v>798</v>
      </c>
    </row>
    <row r="526" s="2" customFormat="1">
      <c r="A526" s="40"/>
      <c r="B526" s="41"/>
      <c r="C526" s="42"/>
      <c r="D526" s="219" t="s">
        <v>148</v>
      </c>
      <c r="E526" s="42"/>
      <c r="F526" s="220" t="s">
        <v>799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148</v>
      </c>
      <c r="AU526" s="19" t="s">
        <v>153</v>
      </c>
    </row>
    <row r="527" s="2" customFormat="1" ht="14.4" customHeight="1">
      <c r="A527" s="40"/>
      <c r="B527" s="41"/>
      <c r="C527" s="206" t="s">
        <v>461</v>
      </c>
      <c r="D527" s="206" t="s">
        <v>141</v>
      </c>
      <c r="E527" s="207" t="s">
        <v>800</v>
      </c>
      <c r="F527" s="208" t="s">
        <v>801</v>
      </c>
      <c r="G527" s="209" t="s">
        <v>356</v>
      </c>
      <c r="H527" s="210">
        <v>2</v>
      </c>
      <c r="I527" s="211"/>
      <c r="J527" s="212">
        <f>ROUND(I527*H527,2)</f>
        <v>0</v>
      </c>
      <c r="K527" s="208" t="s">
        <v>145</v>
      </c>
      <c r="L527" s="46"/>
      <c r="M527" s="213" t="s">
        <v>75</v>
      </c>
      <c r="N527" s="214" t="s">
        <v>47</v>
      </c>
      <c r="O527" s="86"/>
      <c r="P527" s="215">
        <f>O527*H527</f>
        <v>0</v>
      </c>
      <c r="Q527" s="215">
        <v>0</v>
      </c>
      <c r="R527" s="215">
        <f>Q527*H527</f>
        <v>0</v>
      </c>
      <c r="S527" s="215">
        <v>0</v>
      </c>
      <c r="T527" s="216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17" t="s">
        <v>146</v>
      </c>
      <c r="AT527" s="217" t="s">
        <v>141</v>
      </c>
      <c r="AU527" s="217" t="s">
        <v>153</v>
      </c>
      <c r="AY527" s="19" t="s">
        <v>139</v>
      </c>
      <c r="BE527" s="218">
        <f>IF(N527="základní",J527,0)</f>
        <v>0</v>
      </c>
      <c r="BF527" s="218">
        <f>IF(N527="snížená",J527,0)</f>
        <v>0</v>
      </c>
      <c r="BG527" s="218">
        <f>IF(N527="zákl. přenesená",J527,0)</f>
        <v>0</v>
      </c>
      <c r="BH527" s="218">
        <f>IF(N527="sníž. přenesená",J527,0)</f>
        <v>0</v>
      </c>
      <c r="BI527" s="218">
        <f>IF(N527="nulová",J527,0)</f>
        <v>0</v>
      </c>
      <c r="BJ527" s="19" t="s">
        <v>85</v>
      </c>
      <c r="BK527" s="218">
        <f>ROUND(I527*H527,2)</f>
        <v>0</v>
      </c>
      <c r="BL527" s="19" t="s">
        <v>146</v>
      </c>
      <c r="BM527" s="217" t="s">
        <v>802</v>
      </c>
    </row>
    <row r="528" s="2" customFormat="1">
      <c r="A528" s="40"/>
      <c r="B528" s="41"/>
      <c r="C528" s="42"/>
      <c r="D528" s="219" t="s">
        <v>148</v>
      </c>
      <c r="E528" s="42"/>
      <c r="F528" s="220" t="s">
        <v>799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148</v>
      </c>
      <c r="AU528" s="19" t="s">
        <v>153</v>
      </c>
    </row>
    <row r="529" s="2" customFormat="1" ht="14.4" customHeight="1">
      <c r="A529" s="40"/>
      <c r="B529" s="41"/>
      <c r="C529" s="206" t="s">
        <v>803</v>
      </c>
      <c r="D529" s="206" t="s">
        <v>141</v>
      </c>
      <c r="E529" s="207" t="s">
        <v>804</v>
      </c>
      <c r="F529" s="208" t="s">
        <v>805</v>
      </c>
      <c r="G529" s="209" t="s">
        <v>356</v>
      </c>
      <c r="H529" s="210">
        <v>1</v>
      </c>
      <c r="I529" s="211"/>
      <c r="J529" s="212">
        <f>ROUND(I529*H529,2)</f>
        <v>0</v>
      </c>
      <c r="K529" s="208" t="s">
        <v>145</v>
      </c>
      <c r="L529" s="46"/>
      <c r="M529" s="213" t="s">
        <v>75</v>
      </c>
      <c r="N529" s="214" t="s">
        <v>47</v>
      </c>
      <c r="O529" s="86"/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R529" s="217" t="s">
        <v>146</v>
      </c>
      <c r="AT529" s="217" t="s">
        <v>141</v>
      </c>
      <c r="AU529" s="217" t="s">
        <v>153</v>
      </c>
      <c r="AY529" s="19" t="s">
        <v>139</v>
      </c>
      <c r="BE529" s="218">
        <f>IF(N529="základní",J529,0)</f>
        <v>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9" t="s">
        <v>85</v>
      </c>
      <c r="BK529" s="218">
        <f>ROUND(I529*H529,2)</f>
        <v>0</v>
      </c>
      <c r="BL529" s="19" t="s">
        <v>146</v>
      </c>
      <c r="BM529" s="217" t="s">
        <v>806</v>
      </c>
    </row>
    <row r="530" s="2" customFormat="1">
      <c r="A530" s="40"/>
      <c r="B530" s="41"/>
      <c r="C530" s="42"/>
      <c r="D530" s="219" t="s">
        <v>148</v>
      </c>
      <c r="E530" s="42"/>
      <c r="F530" s="220" t="s">
        <v>799</v>
      </c>
      <c r="G530" s="42"/>
      <c r="H530" s="42"/>
      <c r="I530" s="221"/>
      <c r="J530" s="42"/>
      <c r="K530" s="42"/>
      <c r="L530" s="46"/>
      <c r="M530" s="222"/>
      <c r="N530" s="223"/>
      <c r="O530" s="86"/>
      <c r="P530" s="86"/>
      <c r="Q530" s="86"/>
      <c r="R530" s="86"/>
      <c r="S530" s="86"/>
      <c r="T530" s="87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148</v>
      </c>
      <c r="AU530" s="19" t="s">
        <v>153</v>
      </c>
    </row>
    <row r="531" s="12" customFormat="1" ht="22.8" customHeight="1">
      <c r="A531" s="12"/>
      <c r="B531" s="190"/>
      <c r="C531" s="191"/>
      <c r="D531" s="192" t="s">
        <v>76</v>
      </c>
      <c r="E531" s="204" t="s">
        <v>807</v>
      </c>
      <c r="F531" s="204" t="s">
        <v>808</v>
      </c>
      <c r="G531" s="191"/>
      <c r="H531" s="191"/>
      <c r="I531" s="194"/>
      <c r="J531" s="205">
        <f>BK531</f>
        <v>0</v>
      </c>
      <c r="K531" s="191"/>
      <c r="L531" s="196"/>
      <c r="M531" s="197"/>
      <c r="N531" s="198"/>
      <c r="O531" s="198"/>
      <c r="P531" s="199">
        <f>SUM(P532:P533)</f>
        <v>0</v>
      </c>
      <c r="Q531" s="198"/>
      <c r="R531" s="199">
        <f>SUM(R532:R533)</f>
        <v>0.027199999999999998</v>
      </c>
      <c r="S531" s="198"/>
      <c r="T531" s="200">
        <f>SUM(T532:T533)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01" t="s">
        <v>85</v>
      </c>
      <c r="AT531" s="202" t="s">
        <v>76</v>
      </c>
      <c r="AU531" s="202" t="s">
        <v>85</v>
      </c>
      <c r="AY531" s="201" t="s">
        <v>139</v>
      </c>
      <c r="BK531" s="203">
        <f>SUM(BK532:BK533)</f>
        <v>0</v>
      </c>
    </row>
    <row r="532" s="2" customFormat="1" ht="24.15" customHeight="1">
      <c r="A532" s="40"/>
      <c r="B532" s="41"/>
      <c r="C532" s="267" t="s">
        <v>809</v>
      </c>
      <c r="D532" s="267" t="s">
        <v>305</v>
      </c>
      <c r="E532" s="268" t="s">
        <v>810</v>
      </c>
      <c r="F532" s="269" t="s">
        <v>811</v>
      </c>
      <c r="G532" s="270" t="s">
        <v>356</v>
      </c>
      <c r="H532" s="271">
        <v>80</v>
      </c>
      <c r="I532" s="272"/>
      <c r="J532" s="273">
        <f>ROUND(I532*H532,2)</f>
        <v>0</v>
      </c>
      <c r="K532" s="269" t="s">
        <v>75</v>
      </c>
      <c r="L532" s="274"/>
      <c r="M532" s="275" t="s">
        <v>75</v>
      </c>
      <c r="N532" s="276" t="s">
        <v>47</v>
      </c>
      <c r="O532" s="86"/>
      <c r="P532" s="215">
        <f>O532*H532</f>
        <v>0</v>
      </c>
      <c r="Q532" s="215">
        <v>0.00029999999999999997</v>
      </c>
      <c r="R532" s="215">
        <f>Q532*H532</f>
        <v>0.023999999999999997</v>
      </c>
      <c r="S532" s="215">
        <v>0</v>
      </c>
      <c r="T532" s="216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17" t="s">
        <v>180</v>
      </c>
      <c r="AT532" s="217" t="s">
        <v>305</v>
      </c>
      <c r="AU532" s="217" t="s">
        <v>87</v>
      </c>
      <c r="AY532" s="19" t="s">
        <v>139</v>
      </c>
      <c r="BE532" s="218">
        <f>IF(N532="základní",J532,0)</f>
        <v>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9" t="s">
        <v>85</v>
      </c>
      <c r="BK532" s="218">
        <f>ROUND(I532*H532,2)</f>
        <v>0</v>
      </c>
      <c r="BL532" s="19" t="s">
        <v>146</v>
      </c>
      <c r="BM532" s="217" t="s">
        <v>812</v>
      </c>
    </row>
    <row r="533" s="2" customFormat="1" ht="24.15" customHeight="1">
      <c r="A533" s="40"/>
      <c r="B533" s="41"/>
      <c r="C533" s="267" t="s">
        <v>813</v>
      </c>
      <c r="D533" s="267" t="s">
        <v>305</v>
      </c>
      <c r="E533" s="268" t="s">
        <v>814</v>
      </c>
      <c r="F533" s="269" t="s">
        <v>815</v>
      </c>
      <c r="G533" s="270" t="s">
        <v>356</v>
      </c>
      <c r="H533" s="271">
        <v>160</v>
      </c>
      <c r="I533" s="272"/>
      <c r="J533" s="273">
        <f>ROUND(I533*H533,2)</f>
        <v>0</v>
      </c>
      <c r="K533" s="269" t="s">
        <v>75</v>
      </c>
      <c r="L533" s="274"/>
      <c r="M533" s="275" t="s">
        <v>75</v>
      </c>
      <c r="N533" s="276" t="s">
        <v>47</v>
      </c>
      <c r="O533" s="86"/>
      <c r="P533" s="215">
        <f>O533*H533</f>
        <v>0</v>
      </c>
      <c r="Q533" s="215">
        <v>2.0000000000000002E-05</v>
      </c>
      <c r="R533" s="215">
        <f>Q533*H533</f>
        <v>0.0032000000000000002</v>
      </c>
      <c r="S533" s="215">
        <v>0</v>
      </c>
      <c r="T533" s="216">
        <f>S533*H533</f>
        <v>0</v>
      </c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R533" s="217" t="s">
        <v>180</v>
      </c>
      <c r="AT533" s="217" t="s">
        <v>305</v>
      </c>
      <c r="AU533" s="217" t="s">
        <v>87</v>
      </c>
      <c r="AY533" s="19" t="s">
        <v>139</v>
      </c>
      <c r="BE533" s="218">
        <f>IF(N533="základní",J533,0)</f>
        <v>0</v>
      </c>
      <c r="BF533" s="218">
        <f>IF(N533="snížená",J533,0)</f>
        <v>0</v>
      </c>
      <c r="BG533" s="218">
        <f>IF(N533="zákl. přenesená",J533,0)</f>
        <v>0</v>
      </c>
      <c r="BH533" s="218">
        <f>IF(N533="sníž. přenesená",J533,0)</f>
        <v>0</v>
      </c>
      <c r="BI533" s="218">
        <f>IF(N533="nulová",J533,0)</f>
        <v>0</v>
      </c>
      <c r="BJ533" s="19" t="s">
        <v>85</v>
      </c>
      <c r="BK533" s="218">
        <f>ROUND(I533*H533,2)</f>
        <v>0</v>
      </c>
      <c r="BL533" s="19" t="s">
        <v>146</v>
      </c>
      <c r="BM533" s="217" t="s">
        <v>816</v>
      </c>
    </row>
    <row r="534" s="12" customFormat="1" ht="22.8" customHeight="1">
      <c r="A534" s="12"/>
      <c r="B534" s="190"/>
      <c r="C534" s="191"/>
      <c r="D534" s="192" t="s">
        <v>76</v>
      </c>
      <c r="E534" s="204" t="s">
        <v>200</v>
      </c>
      <c r="F534" s="204" t="s">
        <v>817</v>
      </c>
      <c r="G534" s="191"/>
      <c r="H534" s="191"/>
      <c r="I534" s="194"/>
      <c r="J534" s="205">
        <f>BK534</f>
        <v>0</v>
      </c>
      <c r="K534" s="191"/>
      <c r="L534" s="196"/>
      <c r="M534" s="197"/>
      <c r="N534" s="198"/>
      <c r="O534" s="198"/>
      <c r="P534" s="199">
        <f>SUM(P535:P540)</f>
        <v>0</v>
      </c>
      <c r="Q534" s="198"/>
      <c r="R534" s="199">
        <f>SUM(R535:R540)</f>
        <v>1.1564019999999997</v>
      </c>
      <c r="S534" s="198"/>
      <c r="T534" s="200">
        <f>SUM(T535:T540)</f>
        <v>0.084899999999999989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01" t="s">
        <v>85</v>
      </c>
      <c r="AT534" s="202" t="s">
        <v>76</v>
      </c>
      <c r="AU534" s="202" t="s">
        <v>85</v>
      </c>
      <c r="AY534" s="201" t="s">
        <v>139</v>
      </c>
      <c r="BK534" s="203">
        <f>SUM(BK535:BK540)</f>
        <v>0</v>
      </c>
    </row>
    <row r="535" s="2" customFormat="1" ht="14.4" customHeight="1">
      <c r="A535" s="40"/>
      <c r="B535" s="41"/>
      <c r="C535" s="206" t="s">
        <v>818</v>
      </c>
      <c r="D535" s="206" t="s">
        <v>141</v>
      </c>
      <c r="E535" s="207" t="s">
        <v>819</v>
      </c>
      <c r="F535" s="208" t="s">
        <v>820</v>
      </c>
      <c r="G535" s="209" t="s">
        <v>356</v>
      </c>
      <c r="H535" s="210">
        <v>10</v>
      </c>
      <c r="I535" s="211"/>
      <c r="J535" s="212">
        <f>ROUND(I535*H535,2)</f>
        <v>0</v>
      </c>
      <c r="K535" s="208" t="s">
        <v>145</v>
      </c>
      <c r="L535" s="46"/>
      <c r="M535" s="213" t="s">
        <v>75</v>
      </c>
      <c r="N535" s="214" t="s">
        <v>47</v>
      </c>
      <c r="O535" s="86"/>
      <c r="P535" s="215">
        <f>O535*H535</f>
        <v>0</v>
      </c>
      <c r="Q535" s="215">
        <v>0.10940999999999999</v>
      </c>
      <c r="R535" s="215">
        <f>Q535*H535</f>
        <v>1.0940999999999999</v>
      </c>
      <c r="S535" s="215">
        <v>0</v>
      </c>
      <c r="T535" s="216">
        <f>S535*H535</f>
        <v>0</v>
      </c>
      <c r="U535" s="40"/>
      <c r="V535" s="40"/>
      <c r="W535" s="40"/>
      <c r="X535" s="40"/>
      <c r="Y535" s="40"/>
      <c r="Z535" s="40"/>
      <c r="AA535" s="40"/>
      <c r="AB535" s="40"/>
      <c r="AC535" s="40"/>
      <c r="AD535" s="40"/>
      <c r="AE535" s="40"/>
      <c r="AR535" s="217" t="s">
        <v>146</v>
      </c>
      <c r="AT535" s="217" t="s">
        <v>141</v>
      </c>
      <c r="AU535" s="217" t="s">
        <v>87</v>
      </c>
      <c r="AY535" s="19" t="s">
        <v>139</v>
      </c>
      <c r="BE535" s="218">
        <f>IF(N535="základní",J535,0)</f>
        <v>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9" t="s">
        <v>85</v>
      </c>
      <c r="BK535" s="218">
        <f>ROUND(I535*H535,2)</f>
        <v>0</v>
      </c>
      <c r="BL535" s="19" t="s">
        <v>146</v>
      </c>
      <c r="BM535" s="217" t="s">
        <v>821</v>
      </c>
    </row>
    <row r="536" s="2" customFormat="1">
      <c r="A536" s="40"/>
      <c r="B536" s="41"/>
      <c r="C536" s="42"/>
      <c r="D536" s="219" t="s">
        <v>148</v>
      </c>
      <c r="E536" s="42"/>
      <c r="F536" s="220" t="s">
        <v>822</v>
      </c>
      <c r="G536" s="42"/>
      <c r="H536" s="42"/>
      <c r="I536" s="221"/>
      <c r="J536" s="42"/>
      <c r="K536" s="42"/>
      <c r="L536" s="46"/>
      <c r="M536" s="222"/>
      <c r="N536" s="223"/>
      <c r="O536" s="86"/>
      <c r="P536" s="86"/>
      <c r="Q536" s="86"/>
      <c r="R536" s="86"/>
      <c r="S536" s="86"/>
      <c r="T536" s="87"/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T536" s="19" t="s">
        <v>148</v>
      </c>
      <c r="AU536" s="19" t="s">
        <v>87</v>
      </c>
    </row>
    <row r="537" s="2" customFormat="1" ht="14.4" customHeight="1">
      <c r="A537" s="40"/>
      <c r="B537" s="41"/>
      <c r="C537" s="267" t="s">
        <v>823</v>
      </c>
      <c r="D537" s="267" t="s">
        <v>305</v>
      </c>
      <c r="E537" s="268" t="s">
        <v>824</v>
      </c>
      <c r="F537" s="269" t="s">
        <v>825</v>
      </c>
      <c r="G537" s="270" t="s">
        <v>356</v>
      </c>
      <c r="H537" s="271">
        <v>10</v>
      </c>
      <c r="I537" s="272"/>
      <c r="J537" s="273">
        <f>ROUND(I537*H537,2)</f>
        <v>0</v>
      </c>
      <c r="K537" s="269" t="s">
        <v>75</v>
      </c>
      <c r="L537" s="274"/>
      <c r="M537" s="275" t="s">
        <v>75</v>
      </c>
      <c r="N537" s="276" t="s">
        <v>47</v>
      </c>
      <c r="O537" s="86"/>
      <c r="P537" s="215">
        <f>O537*H537</f>
        <v>0</v>
      </c>
      <c r="Q537" s="215">
        <v>0.0061000000000000004</v>
      </c>
      <c r="R537" s="215">
        <f>Q537*H537</f>
        <v>0.061000000000000006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180</v>
      </c>
      <c r="AT537" s="217" t="s">
        <v>305</v>
      </c>
      <c r="AU537" s="217" t="s">
        <v>87</v>
      </c>
      <c r="AY537" s="19" t="s">
        <v>139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85</v>
      </c>
      <c r="BK537" s="218">
        <f>ROUND(I537*H537,2)</f>
        <v>0</v>
      </c>
      <c r="BL537" s="19" t="s">
        <v>146</v>
      </c>
      <c r="BM537" s="217" t="s">
        <v>826</v>
      </c>
    </row>
    <row r="538" s="2" customFormat="1">
      <c r="A538" s="40"/>
      <c r="B538" s="41"/>
      <c r="C538" s="42"/>
      <c r="D538" s="219" t="s">
        <v>362</v>
      </c>
      <c r="E538" s="42"/>
      <c r="F538" s="220" t="s">
        <v>827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362</v>
      </c>
      <c r="AU538" s="19" t="s">
        <v>87</v>
      </c>
    </row>
    <row r="539" s="2" customFormat="1" ht="24.15" customHeight="1">
      <c r="A539" s="40"/>
      <c r="B539" s="41"/>
      <c r="C539" s="206" t="s">
        <v>828</v>
      </c>
      <c r="D539" s="206" t="s">
        <v>141</v>
      </c>
      <c r="E539" s="207" t="s">
        <v>829</v>
      </c>
      <c r="F539" s="208" t="s">
        <v>830</v>
      </c>
      <c r="G539" s="209" t="s">
        <v>144</v>
      </c>
      <c r="H539" s="210">
        <v>0.29999999999999999</v>
      </c>
      <c r="I539" s="211"/>
      <c r="J539" s="212">
        <f>ROUND(I539*H539,2)</f>
        <v>0</v>
      </c>
      <c r="K539" s="208" t="s">
        <v>145</v>
      </c>
      <c r="L539" s="46"/>
      <c r="M539" s="213" t="s">
        <v>75</v>
      </c>
      <c r="N539" s="214" t="s">
        <v>47</v>
      </c>
      <c r="O539" s="86"/>
      <c r="P539" s="215">
        <f>O539*H539</f>
        <v>0</v>
      </c>
      <c r="Q539" s="215">
        <v>0.0043400000000000001</v>
      </c>
      <c r="R539" s="215">
        <f>Q539*H539</f>
        <v>0.001302</v>
      </c>
      <c r="S539" s="215">
        <v>0.28299999999999997</v>
      </c>
      <c r="T539" s="216">
        <f>S539*H539</f>
        <v>0.084899999999999989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17" t="s">
        <v>146</v>
      </c>
      <c r="AT539" s="217" t="s">
        <v>141</v>
      </c>
      <c r="AU539" s="217" t="s">
        <v>87</v>
      </c>
      <c r="AY539" s="19" t="s">
        <v>139</v>
      </c>
      <c r="BE539" s="218">
        <f>IF(N539="základní",J539,0)</f>
        <v>0</v>
      </c>
      <c r="BF539" s="218">
        <f>IF(N539="snížená",J539,0)</f>
        <v>0</v>
      </c>
      <c r="BG539" s="218">
        <f>IF(N539="zákl. přenesená",J539,0)</f>
        <v>0</v>
      </c>
      <c r="BH539" s="218">
        <f>IF(N539="sníž. přenesená",J539,0)</f>
        <v>0</v>
      </c>
      <c r="BI539" s="218">
        <f>IF(N539="nulová",J539,0)</f>
        <v>0</v>
      </c>
      <c r="BJ539" s="19" t="s">
        <v>85</v>
      </c>
      <c r="BK539" s="218">
        <f>ROUND(I539*H539,2)</f>
        <v>0</v>
      </c>
      <c r="BL539" s="19" t="s">
        <v>146</v>
      </c>
      <c r="BM539" s="217" t="s">
        <v>831</v>
      </c>
    </row>
    <row r="540" s="2" customFormat="1">
      <c r="A540" s="40"/>
      <c r="B540" s="41"/>
      <c r="C540" s="42"/>
      <c r="D540" s="219" t="s">
        <v>148</v>
      </c>
      <c r="E540" s="42"/>
      <c r="F540" s="220" t="s">
        <v>832</v>
      </c>
      <c r="G540" s="42"/>
      <c r="H540" s="42"/>
      <c r="I540" s="221"/>
      <c r="J540" s="42"/>
      <c r="K540" s="42"/>
      <c r="L540" s="46"/>
      <c r="M540" s="222"/>
      <c r="N540" s="223"/>
      <c r="O540" s="86"/>
      <c r="P540" s="86"/>
      <c r="Q540" s="86"/>
      <c r="R540" s="86"/>
      <c r="S540" s="86"/>
      <c r="T540" s="87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148</v>
      </c>
      <c r="AU540" s="19" t="s">
        <v>87</v>
      </c>
    </row>
    <row r="541" s="12" customFormat="1" ht="22.8" customHeight="1">
      <c r="A541" s="12"/>
      <c r="B541" s="190"/>
      <c r="C541" s="191"/>
      <c r="D541" s="192" t="s">
        <v>76</v>
      </c>
      <c r="E541" s="204" t="s">
        <v>833</v>
      </c>
      <c r="F541" s="204" t="s">
        <v>834</v>
      </c>
      <c r="G541" s="191"/>
      <c r="H541" s="191"/>
      <c r="I541" s="194"/>
      <c r="J541" s="205">
        <f>BK541</f>
        <v>0</v>
      </c>
      <c r="K541" s="191"/>
      <c r="L541" s="196"/>
      <c r="M541" s="197"/>
      <c r="N541" s="198"/>
      <c r="O541" s="198"/>
      <c r="P541" s="199">
        <f>SUM(P542:P552)</f>
        <v>0</v>
      </c>
      <c r="Q541" s="198"/>
      <c r="R541" s="199">
        <f>SUM(R542:R552)</f>
        <v>0</v>
      </c>
      <c r="S541" s="198"/>
      <c r="T541" s="200">
        <f>SUM(T542:T552)</f>
        <v>0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01" t="s">
        <v>85</v>
      </c>
      <c r="AT541" s="202" t="s">
        <v>76</v>
      </c>
      <c r="AU541" s="202" t="s">
        <v>85</v>
      </c>
      <c r="AY541" s="201" t="s">
        <v>139</v>
      </c>
      <c r="BK541" s="203">
        <f>SUM(BK542:BK552)</f>
        <v>0</v>
      </c>
    </row>
    <row r="542" s="2" customFormat="1" ht="14.4" customHeight="1">
      <c r="A542" s="40"/>
      <c r="B542" s="41"/>
      <c r="C542" s="206" t="s">
        <v>835</v>
      </c>
      <c r="D542" s="206" t="s">
        <v>141</v>
      </c>
      <c r="E542" s="207" t="s">
        <v>836</v>
      </c>
      <c r="F542" s="208" t="s">
        <v>837</v>
      </c>
      <c r="G542" s="209" t="s">
        <v>283</v>
      </c>
      <c r="H542" s="210">
        <v>0.085000000000000006</v>
      </c>
      <c r="I542" s="211"/>
      <c r="J542" s="212">
        <f>ROUND(I542*H542,2)</f>
        <v>0</v>
      </c>
      <c r="K542" s="208" t="s">
        <v>145</v>
      </c>
      <c r="L542" s="46"/>
      <c r="M542" s="213" t="s">
        <v>75</v>
      </c>
      <c r="N542" s="214" t="s">
        <v>47</v>
      </c>
      <c r="O542" s="86"/>
      <c r="P542" s="215">
        <f>O542*H542</f>
        <v>0</v>
      </c>
      <c r="Q542" s="215">
        <v>0</v>
      </c>
      <c r="R542" s="215">
        <f>Q542*H542</f>
        <v>0</v>
      </c>
      <c r="S542" s="215">
        <v>0</v>
      </c>
      <c r="T542" s="216">
        <f>S542*H542</f>
        <v>0</v>
      </c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R542" s="217" t="s">
        <v>146</v>
      </c>
      <c r="AT542" s="217" t="s">
        <v>141</v>
      </c>
      <c r="AU542" s="217" t="s">
        <v>87</v>
      </c>
      <c r="AY542" s="19" t="s">
        <v>139</v>
      </c>
      <c r="BE542" s="218">
        <f>IF(N542="základní",J542,0)</f>
        <v>0</v>
      </c>
      <c r="BF542" s="218">
        <f>IF(N542="snížená",J542,0)</f>
        <v>0</v>
      </c>
      <c r="BG542" s="218">
        <f>IF(N542="zákl. přenesená",J542,0)</f>
        <v>0</v>
      </c>
      <c r="BH542" s="218">
        <f>IF(N542="sníž. přenesená",J542,0)</f>
        <v>0</v>
      </c>
      <c r="BI542" s="218">
        <f>IF(N542="nulová",J542,0)</f>
        <v>0</v>
      </c>
      <c r="BJ542" s="19" t="s">
        <v>85</v>
      </c>
      <c r="BK542" s="218">
        <f>ROUND(I542*H542,2)</f>
        <v>0</v>
      </c>
      <c r="BL542" s="19" t="s">
        <v>146</v>
      </c>
      <c r="BM542" s="217" t="s">
        <v>838</v>
      </c>
    </row>
    <row r="543" s="2" customFormat="1">
      <c r="A543" s="40"/>
      <c r="B543" s="41"/>
      <c r="C543" s="42"/>
      <c r="D543" s="219" t="s">
        <v>148</v>
      </c>
      <c r="E543" s="42"/>
      <c r="F543" s="220" t="s">
        <v>839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148</v>
      </c>
      <c r="AU543" s="19" t="s">
        <v>87</v>
      </c>
    </row>
    <row r="544" s="13" customFormat="1">
      <c r="A544" s="13"/>
      <c r="B544" s="224"/>
      <c r="C544" s="225"/>
      <c r="D544" s="219" t="s">
        <v>170</v>
      </c>
      <c r="E544" s="226" t="s">
        <v>75</v>
      </c>
      <c r="F544" s="227" t="s">
        <v>840</v>
      </c>
      <c r="G544" s="225"/>
      <c r="H544" s="228">
        <v>0.085000000000000006</v>
      </c>
      <c r="I544" s="229"/>
      <c r="J544" s="225"/>
      <c r="K544" s="225"/>
      <c r="L544" s="230"/>
      <c r="M544" s="231"/>
      <c r="N544" s="232"/>
      <c r="O544" s="232"/>
      <c r="P544" s="232"/>
      <c r="Q544" s="232"/>
      <c r="R544" s="232"/>
      <c r="S544" s="232"/>
      <c r="T544" s="23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4" t="s">
        <v>170</v>
      </c>
      <c r="AU544" s="234" t="s">
        <v>87</v>
      </c>
      <c r="AV544" s="13" t="s">
        <v>87</v>
      </c>
      <c r="AW544" s="13" t="s">
        <v>38</v>
      </c>
      <c r="AX544" s="13" t="s">
        <v>77</v>
      </c>
      <c r="AY544" s="234" t="s">
        <v>139</v>
      </c>
    </row>
    <row r="545" s="16" customFormat="1">
      <c r="A545" s="16"/>
      <c r="B545" s="256"/>
      <c r="C545" s="257"/>
      <c r="D545" s="219" t="s">
        <v>170</v>
      </c>
      <c r="E545" s="258" t="s">
        <v>75</v>
      </c>
      <c r="F545" s="259" t="s">
        <v>236</v>
      </c>
      <c r="G545" s="257"/>
      <c r="H545" s="260">
        <v>0.085000000000000006</v>
      </c>
      <c r="I545" s="261"/>
      <c r="J545" s="257"/>
      <c r="K545" s="257"/>
      <c r="L545" s="262"/>
      <c r="M545" s="263"/>
      <c r="N545" s="264"/>
      <c r="O545" s="264"/>
      <c r="P545" s="264"/>
      <c r="Q545" s="264"/>
      <c r="R545" s="264"/>
      <c r="S545" s="264"/>
      <c r="T545" s="265"/>
      <c r="U545" s="16"/>
      <c r="V545" s="16"/>
      <c r="W545" s="16"/>
      <c r="X545" s="16"/>
      <c r="Y545" s="16"/>
      <c r="Z545" s="16"/>
      <c r="AA545" s="16"/>
      <c r="AB545" s="16"/>
      <c r="AC545" s="16"/>
      <c r="AD545" s="16"/>
      <c r="AE545" s="16"/>
      <c r="AT545" s="266" t="s">
        <v>170</v>
      </c>
      <c r="AU545" s="266" t="s">
        <v>87</v>
      </c>
      <c r="AV545" s="16" t="s">
        <v>146</v>
      </c>
      <c r="AW545" s="16" t="s">
        <v>38</v>
      </c>
      <c r="AX545" s="16" t="s">
        <v>85</v>
      </c>
      <c r="AY545" s="266" t="s">
        <v>139</v>
      </c>
    </row>
    <row r="546" s="15" customFormat="1">
      <c r="A546" s="15"/>
      <c r="B546" s="246"/>
      <c r="C546" s="247"/>
      <c r="D546" s="219" t="s">
        <v>170</v>
      </c>
      <c r="E546" s="248" t="s">
        <v>75</v>
      </c>
      <c r="F546" s="249" t="s">
        <v>841</v>
      </c>
      <c r="G546" s="247"/>
      <c r="H546" s="248" t="s">
        <v>75</v>
      </c>
      <c r="I546" s="250"/>
      <c r="J546" s="247"/>
      <c r="K546" s="247"/>
      <c r="L546" s="251"/>
      <c r="M546" s="252"/>
      <c r="N546" s="253"/>
      <c r="O546" s="253"/>
      <c r="P546" s="253"/>
      <c r="Q546" s="253"/>
      <c r="R546" s="253"/>
      <c r="S546" s="253"/>
      <c r="T546" s="254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5" t="s">
        <v>170</v>
      </c>
      <c r="AU546" s="255" t="s">
        <v>87</v>
      </c>
      <c r="AV546" s="15" t="s">
        <v>85</v>
      </c>
      <c r="AW546" s="15" t="s">
        <v>38</v>
      </c>
      <c r="AX546" s="15" t="s">
        <v>77</v>
      </c>
      <c r="AY546" s="255" t="s">
        <v>139</v>
      </c>
    </row>
    <row r="547" s="2" customFormat="1" ht="24.15" customHeight="1">
      <c r="A547" s="40"/>
      <c r="B547" s="41"/>
      <c r="C547" s="206" t="s">
        <v>842</v>
      </c>
      <c r="D547" s="206" t="s">
        <v>141</v>
      </c>
      <c r="E547" s="207" t="s">
        <v>843</v>
      </c>
      <c r="F547" s="208" t="s">
        <v>844</v>
      </c>
      <c r="G547" s="209" t="s">
        <v>283</v>
      </c>
      <c r="H547" s="210">
        <v>0.59499999999999997</v>
      </c>
      <c r="I547" s="211"/>
      <c r="J547" s="212">
        <f>ROUND(I547*H547,2)</f>
        <v>0</v>
      </c>
      <c r="K547" s="208" t="s">
        <v>145</v>
      </c>
      <c r="L547" s="46"/>
      <c r="M547" s="213" t="s">
        <v>75</v>
      </c>
      <c r="N547" s="214" t="s">
        <v>47</v>
      </c>
      <c r="O547" s="86"/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146</v>
      </c>
      <c r="AT547" s="217" t="s">
        <v>141</v>
      </c>
      <c r="AU547" s="217" t="s">
        <v>87</v>
      </c>
      <c r="AY547" s="19" t="s">
        <v>139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85</v>
      </c>
      <c r="BK547" s="218">
        <f>ROUND(I547*H547,2)</f>
        <v>0</v>
      </c>
      <c r="BL547" s="19" t="s">
        <v>146</v>
      </c>
      <c r="BM547" s="217" t="s">
        <v>845</v>
      </c>
    </row>
    <row r="548" s="2" customFormat="1">
      <c r="A548" s="40"/>
      <c r="B548" s="41"/>
      <c r="C548" s="42"/>
      <c r="D548" s="219" t="s">
        <v>148</v>
      </c>
      <c r="E548" s="42"/>
      <c r="F548" s="220" t="s">
        <v>839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148</v>
      </c>
      <c r="AU548" s="19" t="s">
        <v>87</v>
      </c>
    </row>
    <row r="549" s="13" customFormat="1">
      <c r="A549" s="13"/>
      <c r="B549" s="224"/>
      <c r="C549" s="225"/>
      <c r="D549" s="219" t="s">
        <v>170</v>
      </c>
      <c r="E549" s="226" t="s">
        <v>75</v>
      </c>
      <c r="F549" s="227" t="s">
        <v>846</v>
      </c>
      <c r="G549" s="225"/>
      <c r="H549" s="228">
        <v>0.59499999999999997</v>
      </c>
      <c r="I549" s="229"/>
      <c r="J549" s="225"/>
      <c r="K549" s="225"/>
      <c r="L549" s="230"/>
      <c r="M549" s="231"/>
      <c r="N549" s="232"/>
      <c r="O549" s="232"/>
      <c r="P549" s="232"/>
      <c r="Q549" s="232"/>
      <c r="R549" s="232"/>
      <c r="S549" s="232"/>
      <c r="T549" s="23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34" t="s">
        <v>170</v>
      </c>
      <c r="AU549" s="234" t="s">
        <v>87</v>
      </c>
      <c r="AV549" s="13" t="s">
        <v>87</v>
      </c>
      <c r="AW549" s="13" t="s">
        <v>38</v>
      </c>
      <c r="AX549" s="13" t="s">
        <v>85</v>
      </c>
      <c r="AY549" s="234" t="s">
        <v>139</v>
      </c>
    </row>
    <row r="550" s="2" customFormat="1" ht="24.15" customHeight="1">
      <c r="A550" s="40"/>
      <c r="B550" s="41"/>
      <c r="C550" s="206" t="s">
        <v>847</v>
      </c>
      <c r="D550" s="206" t="s">
        <v>141</v>
      </c>
      <c r="E550" s="207" t="s">
        <v>848</v>
      </c>
      <c r="F550" s="208" t="s">
        <v>849</v>
      </c>
      <c r="G550" s="209" t="s">
        <v>283</v>
      </c>
      <c r="H550" s="210">
        <v>0.085000000000000006</v>
      </c>
      <c r="I550" s="211"/>
      <c r="J550" s="212">
        <f>ROUND(I550*H550,2)</f>
        <v>0</v>
      </c>
      <c r="K550" s="208" t="s">
        <v>145</v>
      </c>
      <c r="L550" s="46"/>
      <c r="M550" s="213" t="s">
        <v>75</v>
      </c>
      <c r="N550" s="214" t="s">
        <v>47</v>
      </c>
      <c r="O550" s="86"/>
      <c r="P550" s="215">
        <f>O550*H550</f>
        <v>0</v>
      </c>
      <c r="Q550" s="215">
        <v>0</v>
      </c>
      <c r="R550" s="215">
        <f>Q550*H550</f>
        <v>0</v>
      </c>
      <c r="S550" s="215">
        <v>0</v>
      </c>
      <c r="T550" s="216">
        <f>S550*H550</f>
        <v>0</v>
      </c>
      <c r="U550" s="40"/>
      <c r="V550" s="40"/>
      <c r="W550" s="40"/>
      <c r="X550" s="40"/>
      <c r="Y550" s="40"/>
      <c r="Z550" s="40"/>
      <c r="AA550" s="40"/>
      <c r="AB550" s="40"/>
      <c r="AC550" s="40"/>
      <c r="AD550" s="40"/>
      <c r="AE550" s="40"/>
      <c r="AR550" s="217" t="s">
        <v>146</v>
      </c>
      <c r="AT550" s="217" t="s">
        <v>141</v>
      </c>
      <c r="AU550" s="217" t="s">
        <v>87</v>
      </c>
      <c r="AY550" s="19" t="s">
        <v>139</v>
      </c>
      <c r="BE550" s="218">
        <f>IF(N550="základní",J550,0)</f>
        <v>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9" t="s">
        <v>85</v>
      </c>
      <c r="BK550" s="218">
        <f>ROUND(I550*H550,2)</f>
        <v>0</v>
      </c>
      <c r="BL550" s="19" t="s">
        <v>146</v>
      </c>
      <c r="BM550" s="217" t="s">
        <v>850</v>
      </c>
    </row>
    <row r="551" s="2" customFormat="1">
      <c r="A551" s="40"/>
      <c r="B551" s="41"/>
      <c r="C551" s="42"/>
      <c r="D551" s="219" t="s">
        <v>148</v>
      </c>
      <c r="E551" s="42"/>
      <c r="F551" s="220" t="s">
        <v>851</v>
      </c>
      <c r="G551" s="42"/>
      <c r="H551" s="42"/>
      <c r="I551" s="221"/>
      <c r="J551" s="42"/>
      <c r="K551" s="42"/>
      <c r="L551" s="46"/>
      <c r="M551" s="222"/>
      <c r="N551" s="223"/>
      <c r="O551" s="86"/>
      <c r="P551" s="86"/>
      <c r="Q551" s="86"/>
      <c r="R551" s="86"/>
      <c r="S551" s="86"/>
      <c r="T551" s="87"/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T551" s="19" t="s">
        <v>148</v>
      </c>
      <c r="AU551" s="19" t="s">
        <v>87</v>
      </c>
    </row>
    <row r="552" s="13" customFormat="1">
      <c r="A552" s="13"/>
      <c r="B552" s="224"/>
      <c r="C552" s="225"/>
      <c r="D552" s="219" t="s">
        <v>170</v>
      </c>
      <c r="E552" s="226" t="s">
        <v>75</v>
      </c>
      <c r="F552" s="227" t="s">
        <v>840</v>
      </c>
      <c r="G552" s="225"/>
      <c r="H552" s="228">
        <v>0.085000000000000006</v>
      </c>
      <c r="I552" s="229"/>
      <c r="J552" s="225"/>
      <c r="K552" s="225"/>
      <c r="L552" s="230"/>
      <c r="M552" s="231"/>
      <c r="N552" s="232"/>
      <c r="O552" s="232"/>
      <c r="P552" s="232"/>
      <c r="Q552" s="232"/>
      <c r="R552" s="232"/>
      <c r="S552" s="232"/>
      <c r="T552" s="23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34" t="s">
        <v>170</v>
      </c>
      <c r="AU552" s="234" t="s">
        <v>87</v>
      </c>
      <c r="AV552" s="13" t="s">
        <v>87</v>
      </c>
      <c r="AW552" s="13" t="s">
        <v>38</v>
      </c>
      <c r="AX552" s="13" t="s">
        <v>85</v>
      </c>
      <c r="AY552" s="234" t="s">
        <v>139</v>
      </c>
    </row>
    <row r="553" s="12" customFormat="1" ht="22.8" customHeight="1">
      <c r="A553" s="12"/>
      <c r="B553" s="190"/>
      <c r="C553" s="191"/>
      <c r="D553" s="192" t="s">
        <v>76</v>
      </c>
      <c r="E553" s="204" t="s">
        <v>852</v>
      </c>
      <c r="F553" s="204" t="s">
        <v>853</v>
      </c>
      <c r="G553" s="191"/>
      <c r="H553" s="191"/>
      <c r="I553" s="194"/>
      <c r="J553" s="205">
        <f>BK553</f>
        <v>0</v>
      </c>
      <c r="K553" s="191"/>
      <c r="L553" s="196"/>
      <c r="M553" s="197"/>
      <c r="N553" s="198"/>
      <c r="O553" s="198"/>
      <c r="P553" s="199">
        <f>SUM(P554:P555)</f>
        <v>0</v>
      </c>
      <c r="Q553" s="198"/>
      <c r="R553" s="199">
        <f>SUM(R554:R555)</f>
        <v>0</v>
      </c>
      <c r="S553" s="198"/>
      <c r="T553" s="200">
        <f>SUM(T554:T555)</f>
        <v>0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01" t="s">
        <v>85</v>
      </c>
      <c r="AT553" s="202" t="s">
        <v>76</v>
      </c>
      <c r="AU553" s="202" t="s">
        <v>85</v>
      </c>
      <c r="AY553" s="201" t="s">
        <v>139</v>
      </c>
      <c r="BK553" s="203">
        <f>SUM(BK554:BK555)</f>
        <v>0</v>
      </c>
    </row>
    <row r="554" s="2" customFormat="1" ht="24.15" customHeight="1">
      <c r="A554" s="40"/>
      <c r="B554" s="41"/>
      <c r="C554" s="206" t="s">
        <v>854</v>
      </c>
      <c r="D554" s="206" t="s">
        <v>141</v>
      </c>
      <c r="E554" s="207" t="s">
        <v>855</v>
      </c>
      <c r="F554" s="208" t="s">
        <v>856</v>
      </c>
      <c r="G554" s="209" t="s">
        <v>283</v>
      </c>
      <c r="H554" s="210">
        <v>1219.5920000000001</v>
      </c>
      <c r="I554" s="211"/>
      <c r="J554" s="212">
        <f>ROUND(I554*H554,2)</f>
        <v>0</v>
      </c>
      <c r="K554" s="208" t="s">
        <v>145</v>
      </c>
      <c r="L554" s="46"/>
      <c r="M554" s="213" t="s">
        <v>75</v>
      </c>
      <c r="N554" s="214" t="s">
        <v>47</v>
      </c>
      <c r="O554" s="86"/>
      <c r="P554" s="215">
        <f>O554*H554</f>
        <v>0</v>
      </c>
      <c r="Q554" s="215">
        <v>0</v>
      </c>
      <c r="R554" s="215">
        <f>Q554*H554</f>
        <v>0</v>
      </c>
      <c r="S554" s="215">
        <v>0</v>
      </c>
      <c r="T554" s="216">
        <f>S554*H554</f>
        <v>0</v>
      </c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R554" s="217" t="s">
        <v>146</v>
      </c>
      <c r="AT554" s="217" t="s">
        <v>141</v>
      </c>
      <c r="AU554" s="217" t="s">
        <v>87</v>
      </c>
      <c r="AY554" s="19" t="s">
        <v>139</v>
      </c>
      <c r="BE554" s="218">
        <f>IF(N554="základní",J554,0)</f>
        <v>0</v>
      </c>
      <c r="BF554" s="218">
        <f>IF(N554="snížená",J554,0)</f>
        <v>0</v>
      </c>
      <c r="BG554" s="218">
        <f>IF(N554="zákl. přenesená",J554,0)</f>
        <v>0</v>
      </c>
      <c r="BH554" s="218">
        <f>IF(N554="sníž. přenesená",J554,0)</f>
        <v>0</v>
      </c>
      <c r="BI554" s="218">
        <f>IF(N554="nulová",J554,0)</f>
        <v>0</v>
      </c>
      <c r="BJ554" s="19" t="s">
        <v>85</v>
      </c>
      <c r="BK554" s="218">
        <f>ROUND(I554*H554,2)</f>
        <v>0</v>
      </c>
      <c r="BL554" s="19" t="s">
        <v>146</v>
      </c>
      <c r="BM554" s="217" t="s">
        <v>857</v>
      </c>
    </row>
    <row r="555" s="2" customFormat="1">
      <c r="A555" s="40"/>
      <c r="B555" s="41"/>
      <c r="C555" s="42"/>
      <c r="D555" s="219" t="s">
        <v>148</v>
      </c>
      <c r="E555" s="42"/>
      <c r="F555" s="220" t="s">
        <v>858</v>
      </c>
      <c r="G555" s="42"/>
      <c r="H555" s="42"/>
      <c r="I555" s="221"/>
      <c r="J555" s="42"/>
      <c r="K555" s="42"/>
      <c r="L555" s="46"/>
      <c r="M555" s="277"/>
      <c r="N555" s="278"/>
      <c r="O555" s="279"/>
      <c r="P555" s="279"/>
      <c r="Q555" s="279"/>
      <c r="R555" s="279"/>
      <c r="S555" s="279"/>
      <c r="T555" s="280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148</v>
      </c>
      <c r="AU555" s="19" t="s">
        <v>87</v>
      </c>
    </row>
    <row r="556" s="2" customFormat="1" ht="6.96" customHeight="1">
      <c r="A556" s="40"/>
      <c r="B556" s="61"/>
      <c r="C556" s="62"/>
      <c r="D556" s="62"/>
      <c r="E556" s="62"/>
      <c r="F556" s="62"/>
      <c r="G556" s="62"/>
      <c r="H556" s="62"/>
      <c r="I556" s="62"/>
      <c r="J556" s="62"/>
      <c r="K556" s="62"/>
      <c r="L556" s="46"/>
      <c r="M556" s="40"/>
      <c r="O556" s="40"/>
      <c r="P556" s="40"/>
      <c r="Q556" s="40"/>
      <c r="R556" s="40"/>
      <c r="S556" s="40"/>
      <c r="T556" s="40"/>
      <c r="U556" s="40"/>
      <c r="V556" s="40"/>
      <c r="W556" s="40"/>
      <c r="X556" s="40"/>
      <c r="Y556" s="40"/>
      <c r="Z556" s="40"/>
      <c r="AA556" s="40"/>
      <c r="AB556" s="40"/>
      <c r="AC556" s="40"/>
      <c r="AD556" s="40"/>
      <c r="AE556" s="40"/>
    </row>
  </sheetData>
  <sheetProtection sheet="1" autoFilter="0" formatColumns="0" formatRows="0" objects="1" scenarios="1" spinCount="100000" saltValue="oGwDgP/vFlzzWnSLrnQSs94PNKDeJ7KnKnof4y2362kp5OhCb2uY4Bb0aaCHRD/r9hw4ut8hu2vAfqNnyQ1khQ==" hashValue="HjX5MRNNiLeWkJX3JPUDotVdWM8Fk/zeFa5MZcH4gJ77Z2PAEhLCKD1Y2fIog1mIRWgOs4F5u3nFSNC30A2XXg==" algorithmName="SHA-512" password="CC35"/>
  <autoFilter ref="C89:K55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859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ROUND((SUM(BE88:BE309)),  2)</f>
        <v>0</v>
      </c>
      <c r="G33" s="40"/>
      <c r="H33" s="40"/>
      <c r="I33" s="150">
        <v>0.20999999999999999</v>
      </c>
      <c r="J33" s="149">
        <f>ROUND(((SUM(BE88:BE309))*I33),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ROUND((SUM(BF88:BF309)),  2)</f>
        <v>0</v>
      </c>
      <c r="G34" s="40"/>
      <c r="H34" s="40"/>
      <c r="I34" s="150">
        <v>0.14999999999999999</v>
      </c>
      <c r="J34" s="149">
        <f>ROUND(((SUM(BF88:BF309))*I34),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ROUND((SUM(BG88:BG309)),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ROUND((SUM(BH88:BH309)),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ROUND((SUM(BI88:BI309)),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SO 05 - Splašková kanalizace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115</v>
      </c>
      <c r="E62" s="176"/>
      <c r="F62" s="176"/>
      <c r="G62" s="176"/>
      <c r="H62" s="176"/>
      <c r="I62" s="176"/>
      <c r="J62" s="177">
        <f>J211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116</v>
      </c>
      <c r="E63" s="176"/>
      <c r="F63" s="176"/>
      <c r="G63" s="176"/>
      <c r="H63" s="176"/>
      <c r="I63" s="176"/>
      <c r="J63" s="177">
        <f>J216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117</v>
      </c>
      <c r="E64" s="176"/>
      <c r="F64" s="176"/>
      <c r="G64" s="176"/>
      <c r="H64" s="176"/>
      <c r="I64" s="176"/>
      <c r="J64" s="177">
        <f>J225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118</v>
      </c>
      <c r="E65" s="176"/>
      <c r="F65" s="176"/>
      <c r="G65" s="176"/>
      <c r="H65" s="176"/>
      <c r="I65" s="176"/>
      <c r="J65" s="177">
        <f>J253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121</v>
      </c>
      <c r="E66" s="176"/>
      <c r="F66" s="176"/>
      <c r="G66" s="176"/>
      <c r="H66" s="176"/>
      <c r="I66" s="176"/>
      <c r="J66" s="177">
        <f>J292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122</v>
      </c>
      <c r="E67" s="176"/>
      <c r="F67" s="176"/>
      <c r="G67" s="176"/>
      <c r="H67" s="176"/>
      <c r="I67" s="176"/>
      <c r="J67" s="177">
        <f>J295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123</v>
      </c>
      <c r="E68" s="176"/>
      <c r="F68" s="176"/>
      <c r="G68" s="176"/>
      <c r="H68" s="176"/>
      <c r="I68" s="176"/>
      <c r="J68" s="177">
        <f>J307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124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Vodojem Horská, zásobní řady a splašková kanalizace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107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02 - SO 05 - Splašková kanalizace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22</v>
      </c>
      <c r="D82" s="42"/>
      <c r="E82" s="42"/>
      <c r="F82" s="29" t="str">
        <f>F12</f>
        <v>Liberec</v>
      </c>
      <c r="G82" s="42"/>
      <c r="H82" s="42"/>
      <c r="I82" s="34" t="s">
        <v>24</v>
      </c>
      <c r="J82" s="74" t="str">
        <f>IF(J12="","",J12)</f>
        <v>26. 10. 2020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26</v>
      </c>
      <c r="D84" s="42"/>
      <c r="E84" s="42"/>
      <c r="F84" s="29" t="str">
        <f>E15</f>
        <v>Statutární město Liberec</v>
      </c>
      <c r="G84" s="42"/>
      <c r="H84" s="42"/>
      <c r="I84" s="34" t="s">
        <v>34</v>
      </c>
      <c r="J84" s="38" t="str">
        <f>E21</f>
        <v>SNOWPLAN, spol. s 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5.65" customHeight="1">
      <c r="A85" s="40"/>
      <c r="B85" s="41"/>
      <c r="C85" s="34" t="s">
        <v>32</v>
      </c>
      <c r="D85" s="42"/>
      <c r="E85" s="42"/>
      <c r="F85" s="29" t="str">
        <f>IF(E18="","",E18)</f>
        <v>Vyplň údaj</v>
      </c>
      <c r="G85" s="42"/>
      <c r="H85" s="42"/>
      <c r="I85" s="34" t="s">
        <v>39</v>
      </c>
      <c r="J85" s="38" t="str">
        <f>E24</f>
        <v>SNOWPLAN, spol. s r.o.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125</v>
      </c>
      <c r="D87" s="182" t="s">
        <v>61</v>
      </c>
      <c r="E87" s="182" t="s">
        <v>57</v>
      </c>
      <c r="F87" s="182" t="s">
        <v>58</v>
      </c>
      <c r="G87" s="182" t="s">
        <v>126</v>
      </c>
      <c r="H87" s="182" t="s">
        <v>127</v>
      </c>
      <c r="I87" s="182" t="s">
        <v>128</v>
      </c>
      <c r="J87" s="182" t="s">
        <v>111</v>
      </c>
      <c r="K87" s="183" t="s">
        <v>129</v>
      </c>
      <c r="L87" s="184"/>
      <c r="M87" s="94" t="s">
        <v>75</v>
      </c>
      <c r="N87" s="95" t="s">
        <v>46</v>
      </c>
      <c r="O87" s="95" t="s">
        <v>130</v>
      </c>
      <c r="P87" s="95" t="s">
        <v>131</v>
      </c>
      <c r="Q87" s="95" t="s">
        <v>132</v>
      </c>
      <c r="R87" s="95" t="s">
        <v>133</v>
      </c>
      <c r="S87" s="95" t="s">
        <v>134</v>
      </c>
      <c r="T87" s="96" t="s">
        <v>135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136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</f>
        <v>0</v>
      </c>
      <c r="Q88" s="98"/>
      <c r="R88" s="187">
        <f>R89</f>
        <v>927.51605717999985</v>
      </c>
      <c r="S88" s="98"/>
      <c r="T88" s="188">
        <f>T89</f>
        <v>0.15059999999999998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76</v>
      </c>
      <c r="AU88" s="19" t="s">
        <v>112</v>
      </c>
      <c r="BK88" s="189">
        <f>BK89</f>
        <v>0</v>
      </c>
    </row>
    <row r="89" s="12" customFormat="1" ht="25.92" customHeight="1">
      <c r="A89" s="12"/>
      <c r="B89" s="190"/>
      <c r="C89" s="191"/>
      <c r="D89" s="192" t="s">
        <v>76</v>
      </c>
      <c r="E89" s="193" t="s">
        <v>137</v>
      </c>
      <c r="F89" s="193" t="s">
        <v>138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P90+P211+P216+P225+P253+P292+P295+P307</f>
        <v>0</v>
      </c>
      <c r="Q89" s="198"/>
      <c r="R89" s="199">
        <f>R90+R211+R216+R225+R253+R292+R295+R307</f>
        <v>927.51605717999985</v>
      </c>
      <c r="S89" s="198"/>
      <c r="T89" s="200">
        <f>T90+T211+T216+T225+T253+T292+T295+T307</f>
        <v>0.15059999999999998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85</v>
      </c>
      <c r="AT89" s="202" t="s">
        <v>76</v>
      </c>
      <c r="AU89" s="202" t="s">
        <v>77</v>
      </c>
      <c r="AY89" s="201" t="s">
        <v>139</v>
      </c>
      <c r="BK89" s="203">
        <f>BK90+BK211+BK216+BK225+BK253+BK292+BK295+BK307</f>
        <v>0</v>
      </c>
    </row>
    <row r="90" s="12" customFormat="1" ht="22.8" customHeight="1">
      <c r="A90" s="12"/>
      <c r="B90" s="190"/>
      <c r="C90" s="191"/>
      <c r="D90" s="192" t="s">
        <v>76</v>
      </c>
      <c r="E90" s="204" t="s">
        <v>85</v>
      </c>
      <c r="F90" s="204" t="s">
        <v>140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SUM(P91:P210)</f>
        <v>0</v>
      </c>
      <c r="Q90" s="198"/>
      <c r="R90" s="199">
        <f>SUM(R91:R210)</f>
        <v>842.76785013999995</v>
      </c>
      <c r="S90" s="198"/>
      <c r="T90" s="200">
        <f>SUM(T91:T210)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85</v>
      </c>
      <c r="AT90" s="202" t="s">
        <v>76</v>
      </c>
      <c r="AU90" s="202" t="s">
        <v>85</v>
      </c>
      <c r="AY90" s="201" t="s">
        <v>139</v>
      </c>
      <c r="BK90" s="203">
        <f>SUM(BK91:BK210)</f>
        <v>0</v>
      </c>
    </row>
    <row r="91" s="2" customFormat="1" ht="49.05" customHeight="1">
      <c r="A91" s="40"/>
      <c r="B91" s="41"/>
      <c r="C91" s="206" t="s">
        <v>85</v>
      </c>
      <c r="D91" s="206" t="s">
        <v>141</v>
      </c>
      <c r="E91" s="207" t="s">
        <v>142</v>
      </c>
      <c r="F91" s="208" t="s">
        <v>143</v>
      </c>
      <c r="G91" s="209" t="s">
        <v>144</v>
      </c>
      <c r="H91" s="210">
        <v>18</v>
      </c>
      <c r="I91" s="211"/>
      <c r="J91" s="212">
        <f>ROUND(I91*H91,2)</f>
        <v>0</v>
      </c>
      <c r="K91" s="208" t="s">
        <v>145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0.0086800000000000002</v>
      </c>
      <c r="R91" s="215">
        <f>Q91*H91</f>
        <v>0.15623999999999999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146</v>
      </c>
      <c r="AT91" s="217" t="s">
        <v>141</v>
      </c>
      <c r="AU91" s="217" t="s">
        <v>87</v>
      </c>
      <c r="AY91" s="19" t="s">
        <v>139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146</v>
      </c>
      <c r="BM91" s="217" t="s">
        <v>860</v>
      </c>
    </row>
    <row r="92" s="2" customFormat="1">
      <c r="A92" s="40"/>
      <c r="B92" s="41"/>
      <c r="C92" s="42"/>
      <c r="D92" s="219" t="s">
        <v>148</v>
      </c>
      <c r="E92" s="42"/>
      <c r="F92" s="220" t="s">
        <v>149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148</v>
      </c>
      <c r="AU92" s="19" t="s">
        <v>87</v>
      </c>
    </row>
    <row r="93" s="2" customFormat="1" ht="49.05" customHeight="1">
      <c r="A93" s="40"/>
      <c r="B93" s="41"/>
      <c r="C93" s="206" t="s">
        <v>87</v>
      </c>
      <c r="D93" s="206" t="s">
        <v>141</v>
      </c>
      <c r="E93" s="207" t="s">
        <v>154</v>
      </c>
      <c r="F93" s="208" t="s">
        <v>155</v>
      </c>
      <c r="G93" s="209" t="s">
        <v>144</v>
      </c>
      <c r="H93" s="210">
        <v>2</v>
      </c>
      <c r="I93" s="211"/>
      <c r="J93" s="212">
        <f>ROUND(I93*H93,2)</f>
        <v>0</v>
      </c>
      <c r="K93" s="208" t="s">
        <v>145</v>
      </c>
      <c r="L93" s="46"/>
      <c r="M93" s="213" t="s">
        <v>75</v>
      </c>
      <c r="N93" s="214" t="s">
        <v>47</v>
      </c>
      <c r="O93" s="86"/>
      <c r="P93" s="215">
        <f>O93*H93</f>
        <v>0</v>
      </c>
      <c r="Q93" s="215">
        <v>0.036900000000000002</v>
      </c>
      <c r="R93" s="215">
        <f>Q93*H93</f>
        <v>0.073800000000000004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146</v>
      </c>
      <c r="AT93" s="217" t="s">
        <v>141</v>
      </c>
      <c r="AU93" s="217" t="s">
        <v>87</v>
      </c>
      <c r="AY93" s="19" t="s">
        <v>139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85</v>
      </c>
      <c r="BK93" s="218">
        <f>ROUND(I93*H93,2)</f>
        <v>0</v>
      </c>
      <c r="BL93" s="19" t="s">
        <v>146</v>
      </c>
      <c r="BM93" s="217" t="s">
        <v>861</v>
      </c>
    </row>
    <row r="94" s="2" customFormat="1">
      <c r="A94" s="40"/>
      <c r="B94" s="41"/>
      <c r="C94" s="42"/>
      <c r="D94" s="219" t="s">
        <v>148</v>
      </c>
      <c r="E94" s="42"/>
      <c r="F94" s="220" t="s">
        <v>149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148</v>
      </c>
      <c r="AU94" s="19" t="s">
        <v>87</v>
      </c>
    </row>
    <row r="95" s="2" customFormat="1" ht="49.05" customHeight="1">
      <c r="A95" s="40"/>
      <c r="B95" s="41"/>
      <c r="C95" s="206" t="s">
        <v>153</v>
      </c>
      <c r="D95" s="206" t="s">
        <v>141</v>
      </c>
      <c r="E95" s="207" t="s">
        <v>161</v>
      </c>
      <c r="F95" s="208" t="s">
        <v>162</v>
      </c>
      <c r="G95" s="209" t="s">
        <v>144</v>
      </c>
      <c r="H95" s="210">
        <v>36</v>
      </c>
      <c r="I95" s="211"/>
      <c r="J95" s="212">
        <f>ROUND(I95*H95,2)</f>
        <v>0</v>
      </c>
      <c r="K95" s="208" t="s">
        <v>145</v>
      </c>
      <c r="L95" s="46"/>
      <c r="M95" s="213" t="s">
        <v>75</v>
      </c>
      <c r="N95" s="214" t="s">
        <v>47</v>
      </c>
      <c r="O95" s="86"/>
      <c r="P95" s="215">
        <f>O95*H95</f>
        <v>0</v>
      </c>
      <c r="Q95" s="215">
        <v>0.036900000000000002</v>
      </c>
      <c r="R95" s="215">
        <f>Q95*H95</f>
        <v>1.3284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146</v>
      </c>
      <c r="AT95" s="217" t="s">
        <v>141</v>
      </c>
      <c r="AU95" s="217" t="s">
        <v>87</v>
      </c>
      <c r="AY95" s="19" t="s">
        <v>139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85</v>
      </c>
      <c r="BK95" s="218">
        <f>ROUND(I95*H95,2)</f>
        <v>0</v>
      </c>
      <c r="BL95" s="19" t="s">
        <v>146</v>
      </c>
      <c r="BM95" s="217" t="s">
        <v>862</v>
      </c>
    </row>
    <row r="96" s="2" customFormat="1">
      <c r="A96" s="40"/>
      <c r="B96" s="41"/>
      <c r="C96" s="42"/>
      <c r="D96" s="219" t="s">
        <v>148</v>
      </c>
      <c r="E96" s="42"/>
      <c r="F96" s="220" t="s">
        <v>149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148</v>
      </c>
      <c r="AU96" s="19" t="s">
        <v>87</v>
      </c>
    </row>
    <row r="97" s="2" customFormat="1" ht="24.15" customHeight="1">
      <c r="A97" s="40"/>
      <c r="B97" s="41"/>
      <c r="C97" s="206" t="s">
        <v>146</v>
      </c>
      <c r="D97" s="206" t="s">
        <v>141</v>
      </c>
      <c r="E97" s="207" t="s">
        <v>181</v>
      </c>
      <c r="F97" s="208" t="s">
        <v>182</v>
      </c>
      <c r="G97" s="209" t="s">
        <v>167</v>
      </c>
      <c r="H97" s="210">
        <v>615.88900000000001</v>
      </c>
      <c r="I97" s="211"/>
      <c r="J97" s="212">
        <f>ROUND(I97*H97,2)</f>
        <v>0</v>
      </c>
      <c r="K97" s="208" t="s">
        <v>145</v>
      </c>
      <c r="L97" s="46"/>
      <c r="M97" s="213" t="s">
        <v>75</v>
      </c>
      <c r="N97" s="214" t="s">
        <v>47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146</v>
      </c>
      <c r="AT97" s="217" t="s">
        <v>141</v>
      </c>
      <c r="AU97" s="217" t="s">
        <v>87</v>
      </c>
      <c r="AY97" s="19" t="s">
        <v>139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85</v>
      </c>
      <c r="BK97" s="218">
        <f>ROUND(I97*H97,2)</f>
        <v>0</v>
      </c>
      <c r="BL97" s="19" t="s">
        <v>146</v>
      </c>
      <c r="BM97" s="217" t="s">
        <v>863</v>
      </c>
    </row>
    <row r="98" s="2" customFormat="1">
      <c r="A98" s="40"/>
      <c r="B98" s="41"/>
      <c r="C98" s="42"/>
      <c r="D98" s="219" t="s">
        <v>148</v>
      </c>
      <c r="E98" s="42"/>
      <c r="F98" s="220" t="s">
        <v>184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148</v>
      </c>
      <c r="AU98" s="19" t="s">
        <v>87</v>
      </c>
    </row>
    <row r="99" s="13" customFormat="1">
      <c r="A99" s="13"/>
      <c r="B99" s="224"/>
      <c r="C99" s="225"/>
      <c r="D99" s="219" t="s">
        <v>170</v>
      </c>
      <c r="E99" s="226" t="s">
        <v>75</v>
      </c>
      <c r="F99" s="227" t="s">
        <v>864</v>
      </c>
      <c r="G99" s="225"/>
      <c r="H99" s="228">
        <v>2.4369999999999998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170</v>
      </c>
      <c r="AU99" s="234" t="s">
        <v>87</v>
      </c>
      <c r="AV99" s="13" t="s">
        <v>87</v>
      </c>
      <c r="AW99" s="13" t="s">
        <v>38</v>
      </c>
      <c r="AX99" s="13" t="s">
        <v>77</v>
      </c>
      <c r="AY99" s="234" t="s">
        <v>139</v>
      </c>
    </row>
    <row r="100" s="14" customFormat="1">
      <c r="A100" s="14"/>
      <c r="B100" s="235"/>
      <c r="C100" s="236"/>
      <c r="D100" s="219" t="s">
        <v>170</v>
      </c>
      <c r="E100" s="237" t="s">
        <v>75</v>
      </c>
      <c r="F100" s="238" t="s">
        <v>172</v>
      </c>
      <c r="G100" s="236"/>
      <c r="H100" s="239">
        <v>2.4369999999999998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170</v>
      </c>
      <c r="AU100" s="245" t="s">
        <v>87</v>
      </c>
      <c r="AV100" s="14" t="s">
        <v>153</v>
      </c>
      <c r="AW100" s="14" t="s">
        <v>38</v>
      </c>
      <c r="AX100" s="14" t="s">
        <v>77</v>
      </c>
      <c r="AY100" s="245" t="s">
        <v>139</v>
      </c>
    </row>
    <row r="101" s="13" customFormat="1">
      <c r="A101" s="13"/>
      <c r="B101" s="224"/>
      <c r="C101" s="225"/>
      <c r="D101" s="219" t="s">
        <v>170</v>
      </c>
      <c r="E101" s="226" t="s">
        <v>75</v>
      </c>
      <c r="F101" s="227" t="s">
        <v>865</v>
      </c>
      <c r="G101" s="225"/>
      <c r="H101" s="228">
        <v>1343.4300000000001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170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139</v>
      </c>
    </row>
    <row r="102" s="13" customFormat="1">
      <c r="A102" s="13"/>
      <c r="B102" s="224"/>
      <c r="C102" s="225"/>
      <c r="D102" s="219" t="s">
        <v>170</v>
      </c>
      <c r="E102" s="226" t="s">
        <v>75</v>
      </c>
      <c r="F102" s="227" t="s">
        <v>866</v>
      </c>
      <c r="G102" s="225"/>
      <c r="H102" s="228">
        <v>112.532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170</v>
      </c>
      <c r="AU102" s="234" t="s">
        <v>87</v>
      </c>
      <c r="AV102" s="13" t="s">
        <v>87</v>
      </c>
      <c r="AW102" s="13" t="s">
        <v>38</v>
      </c>
      <c r="AX102" s="13" t="s">
        <v>77</v>
      </c>
      <c r="AY102" s="234" t="s">
        <v>139</v>
      </c>
    </row>
    <row r="103" s="13" customFormat="1">
      <c r="A103" s="13"/>
      <c r="B103" s="224"/>
      <c r="C103" s="225"/>
      <c r="D103" s="219" t="s">
        <v>170</v>
      </c>
      <c r="E103" s="226" t="s">
        <v>75</v>
      </c>
      <c r="F103" s="227" t="s">
        <v>867</v>
      </c>
      <c r="G103" s="225"/>
      <c r="H103" s="228">
        <v>-205.399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170</v>
      </c>
      <c r="AU103" s="234" t="s">
        <v>87</v>
      </c>
      <c r="AV103" s="13" t="s">
        <v>87</v>
      </c>
      <c r="AW103" s="13" t="s">
        <v>38</v>
      </c>
      <c r="AX103" s="13" t="s">
        <v>77</v>
      </c>
      <c r="AY103" s="234" t="s">
        <v>139</v>
      </c>
    </row>
    <row r="104" s="13" customFormat="1">
      <c r="A104" s="13"/>
      <c r="B104" s="224"/>
      <c r="C104" s="225"/>
      <c r="D104" s="219" t="s">
        <v>170</v>
      </c>
      <c r="E104" s="226" t="s">
        <v>75</v>
      </c>
      <c r="F104" s="227" t="s">
        <v>868</v>
      </c>
      <c r="G104" s="225"/>
      <c r="H104" s="228">
        <v>-3.27</v>
      </c>
      <c r="I104" s="229"/>
      <c r="J104" s="225"/>
      <c r="K104" s="225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170</v>
      </c>
      <c r="AU104" s="234" t="s">
        <v>87</v>
      </c>
      <c r="AV104" s="13" t="s">
        <v>87</v>
      </c>
      <c r="AW104" s="13" t="s">
        <v>38</v>
      </c>
      <c r="AX104" s="13" t="s">
        <v>77</v>
      </c>
      <c r="AY104" s="234" t="s">
        <v>139</v>
      </c>
    </row>
    <row r="105" s="13" customFormat="1">
      <c r="A105" s="13"/>
      <c r="B105" s="224"/>
      <c r="C105" s="225"/>
      <c r="D105" s="219" t="s">
        <v>170</v>
      </c>
      <c r="E105" s="226" t="s">
        <v>75</v>
      </c>
      <c r="F105" s="227" t="s">
        <v>869</v>
      </c>
      <c r="G105" s="225"/>
      <c r="H105" s="228">
        <v>-7.6699999999999999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170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139</v>
      </c>
    </row>
    <row r="106" s="13" customFormat="1">
      <c r="A106" s="13"/>
      <c r="B106" s="224"/>
      <c r="C106" s="225"/>
      <c r="D106" s="219" t="s">
        <v>170</v>
      </c>
      <c r="E106" s="226" t="s">
        <v>75</v>
      </c>
      <c r="F106" s="227" t="s">
        <v>870</v>
      </c>
      <c r="G106" s="225"/>
      <c r="H106" s="228">
        <v>-7.8460000000000001</v>
      </c>
      <c r="I106" s="229"/>
      <c r="J106" s="225"/>
      <c r="K106" s="225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170</v>
      </c>
      <c r="AU106" s="234" t="s">
        <v>87</v>
      </c>
      <c r="AV106" s="13" t="s">
        <v>87</v>
      </c>
      <c r="AW106" s="13" t="s">
        <v>38</v>
      </c>
      <c r="AX106" s="13" t="s">
        <v>77</v>
      </c>
      <c r="AY106" s="234" t="s">
        <v>139</v>
      </c>
    </row>
    <row r="107" s="14" customFormat="1">
      <c r="A107" s="14"/>
      <c r="B107" s="235"/>
      <c r="C107" s="236"/>
      <c r="D107" s="219" t="s">
        <v>170</v>
      </c>
      <c r="E107" s="237" t="s">
        <v>75</v>
      </c>
      <c r="F107" s="238" t="s">
        <v>172</v>
      </c>
      <c r="G107" s="236"/>
      <c r="H107" s="239">
        <v>1231.777</v>
      </c>
      <c r="I107" s="240"/>
      <c r="J107" s="236"/>
      <c r="K107" s="236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170</v>
      </c>
      <c r="AU107" s="245" t="s">
        <v>87</v>
      </c>
      <c r="AV107" s="14" t="s">
        <v>153</v>
      </c>
      <c r="AW107" s="14" t="s">
        <v>38</v>
      </c>
      <c r="AX107" s="14" t="s">
        <v>77</v>
      </c>
      <c r="AY107" s="245" t="s">
        <v>139</v>
      </c>
    </row>
    <row r="108" s="13" customFormat="1">
      <c r="A108" s="13"/>
      <c r="B108" s="224"/>
      <c r="C108" s="225"/>
      <c r="D108" s="219" t="s">
        <v>170</v>
      </c>
      <c r="E108" s="226" t="s">
        <v>75</v>
      </c>
      <c r="F108" s="227" t="s">
        <v>871</v>
      </c>
      <c r="G108" s="225"/>
      <c r="H108" s="228">
        <v>615.88900000000001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170</v>
      </c>
      <c r="AU108" s="234" t="s">
        <v>87</v>
      </c>
      <c r="AV108" s="13" t="s">
        <v>87</v>
      </c>
      <c r="AW108" s="13" t="s">
        <v>38</v>
      </c>
      <c r="AX108" s="13" t="s">
        <v>85</v>
      </c>
      <c r="AY108" s="234" t="s">
        <v>139</v>
      </c>
    </row>
    <row r="109" s="2" customFormat="1" ht="24.15" customHeight="1">
      <c r="A109" s="40"/>
      <c r="B109" s="41"/>
      <c r="C109" s="206" t="s">
        <v>160</v>
      </c>
      <c r="D109" s="206" t="s">
        <v>141</v>
      </c>
      <c r="E109" s="207" t="s">
        <v>201</v>
      </c>
      <c r="F109" s="208" t="s">
        <v>202</v>
      </c>
      <c r="G109" s="209" t="s">
        <v>167</v>
      </c>
      <c r="H109" s="210">
        <v>615.88900000000001</v>
      </c>
      <c r="I109" s="211"/>
      <c r="J109" s="212">
        <f>ROUND(I109*H109,2)</f>
        <v>0</v>
      </c>
      <c r="K109" s="208" t="s">
        <v>145</v>
      </c>
      <c r="L109" s="46"/>
      <c r="M109" s="213" t="s">
        <v>75</v>
      </c>
      <c r="N109" s="214" t="s">
        <v>47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146</v>
      </c>
      <c r="AT109" s="217" t="s">
        <v>141</v>
      </c>
      <c r="AU109" s="217" t="s">
        <v>87</v>
      </c>
      <c r="AY109" s="19" t="s">
        <v>139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85</v>
      </c>
      <c r="BK109" s="218">
        <f>ROUND(I109*H109,2)</f>
        <v>0</v>
      </c>
      <c r="BL109" s="19" t="s">
        <v>146</v>
      </c>
      <c r="BM109" s="217" t="s">
        <v>872</v>
      </c>
    </row>
    <row r="110" s="2" customFormat="1">
      <c r="A110" s="40"/>
      <c r="B110" s="41"/>
      <c r="C110" s="42"/>
      <c r="D110" s="219" t="s">
        <v>148</v>
      </c>
      <c r="E110" s="42"/>
      <c r="F110" s="220" t="s">
        <v>184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148</v>
      </c>
      <c r="AU110" s="19" t="s">
        <v>87</v>
      </c>
    </row>
    <row r="111" s="13" customFormat="1">
      <c r="A111" s="13"/>
      <c r="B111" s="224"/>
      <c r="C111" s="225"/>
      <c r="D111" s="219" t="s">
        <v>170</v>
      </c>
      <c r="E111" s="226" t="s">
        <v>75</v>
      </c>
      <c r="F111" s="227" t="s">
        <v>864</v>
      </c>
      <c r="G111" s="225"/>
      <c r="H111" s="228">
        <v>2.4369999999999998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170</v>
      </c>
      <c r="AU111" s="234" t="s">
        <v>87</v>
      </c>
      <c r="AV111" s="13" t="s">
        <v>87</v>
      </c>
      <c r="AW111" s="13" t="s">
        <v>38</v>
      </c>
      <c r="AX111" s="13" t="s">
        <v>77</v>
      </c>
      <c r="AY111" s="234" t="s">
        <v>139</v>
      </c>
    </row>
    <row r="112" s="14" customFormat="1">
      <c r="A112" s="14"/>
      <c r="B112" s="235"/>
      <c r="C112" s="236"/>
      <c r="D112" s="219" t="s">
        <v>170</v>
      </c>
      <c r="E112" s="237" t="s">
        <v>75</v>
      </c>
      <c r="F112" s="238" t="s">
        <v>172</v>
      </c>
      <c r="G112" s="236"/>
      <c r="H112" s="239">
        <v>2.4369999999999998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170</v>
      </c>
      <c r="AU112" s="245" t="s">
        <v>87</v>
      </c>
      <c r="AV112" s="14" t="s">
        <v>153</v>
      </c>
      <c r="AW112" s="14" t="s">
        <v>38</v>
      </c>
      <c r="AX112" s="14" t="s">
        <v>77</v>
      </c>
      <c r="AY112" s="245" t="s">
        <v>139</v>
      </c>
    </row>
    <row r="113" s="13" customFormat="1">
      <c r="A113" s="13"/>
      <c r="B113" s="224"/>
      <c r="C113" s="225"/>
      <c r="D113" s="219" t="s">
        <v>170</v>
      </c>
      <c r="E113" s="226" t="s">
        <v>75</v>
      </c>
      <c r="F113" s="227" t="s">
        <v>865</v>
      </c>
      <c r="G113" s="225"/>
      <c r="H113" s="228">
        <v>1343.4300000000001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170</v>
      </c>
      <c r="AU113" s="234" t="s">
        <v>87</v>
      </c>
      <c r="AV113" s="13" t="s">
        <v>87</v>
      </c>
      <c r="AW113" s="13" t="s">
        <v>38</v>
      </c>
      <c r="AX113" s="13" t="s">
        <v>77</v>
      </c>
      <c r="AY113" s="234" t="s">
        <v>139</v>
      </c>
    </row>
    <row r="114" s="13" customFormat="1">
      <c r="A114" s="13"/>
      <c r="B114" s="224"/>
      <c r="C114" s="225"/>
      <c r="D114" s="219" t="s">
        <v>170</v>
      </c>
      <c r="E114" s="226" t="s">
        <v>75</v>
      </c>
      <c r="F114" s="227" t="s">
        <v>866</v>
      </c>
      <c r="G114" s="225"/>
      <c r="H114" s="228">
        <v>112.532</v>
      </c>
      <c r="I114" s="229"/>
      <c r="J114" s="225"/>
      <c r="K114" s="225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170</v>
      </c>
      <c r="AU114" s="234" t="s">
        <v>87</v>
      </c>
      <c r="AV114" s="13" t="s">
        <v>87</v>
      </c>
      <c r="AW114" s="13" t="s">
        <v>38</v>
      </c>
      <c r="AX114" s="13" t="s">
        <v>77</v>
      </c>
      <c r="AY114" s="234" t="s">
        <v>139</v>
      </c>
    </row>
    <row r="115" s="13" customFormat="1">
      <c r="A115" s="13"/>
      <c r="B115" s="224"/>
      <c r="C115" s="225"/>
      <c r="D115" s="219" t="s">
        <v>170</v>
      </c>
      <c r="E115" s="226" t="s">
        <v>75</v>
      </c>
      <c r="F115" s="227" t="s">
        <v>867</v>
      </c>
      <c r="G115" s="225"/>
      <c r="H115" s="228">
        <v>-205.399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170</v>
      </c>
      <c r="AU115" s="234" t="s">
        <v>87</v>
      </c>
      <c r="AV115" s="13" t="s">
        <v>87</v>
      </c>
      <c r="AW115" s="13" t="s">
        <v>38</v>
      </c>
      <c r="AX115" s="13" t="s">
        <v>77</v>
      </c>
      <c r="AY115" s="234" t="s">
        <v>139</v>
      </c>
    </row>
    <row r="116" s="13" customFormat="1">
      <c r="A116" s="13"/>
      <c r="B116" s="224"/>
      <c r="C116" s="225"/>
      <c r="D116" s="219" t="s">
        <v>170</v>
      </c>
      <c r="E116" s="226" t="s">
        <v>75</v>
      </c>
      <c r="F116" s="227" t="s">
        <v>868</v>
      </c>
      <c r="G116" s="225"/>
      <c r="H116" s="228">
        <v>-3.27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170</v>
      </c>
      <c r="AU116" s="234" t="s">
        <v>87</v>
      </c>
      <c r="AV116" s="13" t="s">
        <v>87</v>
      </c>
      <c r="AW116" s="13" t="s">
        <v>38</v>
      </c>
      <c r="AX116" s="13" t="s">
        <v>77</v>
      </c>
      <c r="AY116" s="234" t="s">
        <v>139</v>
      </c>
    </row>
    <row r="117" s="13" customFormat="1">
      <c r="A117" s="13"/>
      <c r="B117" s="224"/>
      <c r="C117" s="225"/>
      <c r="D117" s="219" t="s">
        <v>170</v>
      </c>
      <c r="E117" s="226" t="s">
        <v>75</v>
      </c>
      <c r="F117" s="227" t="s">
        <v>869</v>
      </c>
      <c r="G117" s="225"/>
      <c r="H117" s="228">
        <v>-7.6699999999999999</v>
      </c>
      <c r="I117" s="229"/>
      <c r="J117" s="225"/>
      <c r="K117" s="225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170</v>
      </c>
      <c r="AU117" s="234" t="s">
        <v>87</v>
      </c>
      <c r="AV117" s="13" t="s">
        <v>87</v>
      </c>
      <c r="AW117" s="13" t="s">
        <v>38</v>
      </c>
      <c r="AX117" s="13" t="s">
        <v>77</v>
      </c>
      <c r="AY117" s="234" t="s">
        <v>139</v>
      </c>
    </row>
    <row r="118" s="13" customFormat="1">
      <c r="A118" s="13"/>
      <c r="B118" s="224"/>
      <c r="C118" s="225"/>
      <c r="D118" s="219" t="s">
        <v>170</v>
      </c>
      <c r="E118" s="226" t="s">
        <v>75</v>
      </c>
      <c r="F118" s="227" t="s">
        <v>870</v>
      </c>
      <c r="G118" s="225"/>
      <c r="H118" s="228">
        <v>-7.8460000000000001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4" t="s">
        <v>170</v>
      </c>
      <c r="AU118" s="234" t="s">
        <v>87</v>
      </c>
      <c r="AV118" s="13" t="s">
        <v>87</v>
      </c>
      <c r="AW118" s="13" t="s">
        <v>38</v>
      </c>
      <c r="AX118" s="13" t="s">
        <v>77</v>
      </c>
      <c r="AY118" s="234" t="s">
        <v>139</v>
      </c>
    </row>
    <row r="119" s="14" customFormat="1">
      <c r="A119" s="14"/>
      <c r="B119" s="235"/>
      <c r="C119" s="236"/>
      <c r="D119" s="219" t="s">
        <v>170</v>
      </c>
      <c r="E119" s="237" t="s">
        <v>75</v>
      </c>
      <c r="F119" s="238" t="s">
        <v>172</v>
      </c>
      <c r="G119" s="236"/>
      <c r="H119" s="239">
        <v>1231.777</v>
      </c>
      <c r="I119" s="240"/>
      <c r="J119" s="236"/>
      <c r="K119" s="236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170</v>
      </c>
      <c r="AU119" s="245" t="s">
        <v>87</v>
      </c>
      <c r="AV119" s="14" t="s">
        <v>153</v>
      </c>
      <c r="AW119" s="14" t="s">
        <v>38</v>
      </c>
      <c r="AX119" s="14" t="s">
        <v>77</v>
      </c>
      <c r="AY119" s="245" t="s">
        <v>139</v>
      </c>
    </row>
    <row r="120" s="13" customFormat="1">
      <c r="A120" s="13"/>
      <c r="B120" s="224"/>
      <c r="C120" s="225"/>
      <c r="D120" s="219" t="s">
        <v>170</v>
      </c>
      <c r="E120" s="226" t="s">
        <v>75</v>
      </c>
      <c r="F120" s="227" t="s">
        <v>871</v>
      </c>
      <c r="G120" s="225"/>
      <c r="H120" s="228">
        <v>615.88900000000001</v>
      </c>
      <c r="I120" s="229"/>
      <c r="J120" s="225"/>
      <c r="K120" s="225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170</v>
      </c>
      <c r="AU120" s="234" t="s">
        <v>87</v>
      </c>
      <c r="AV120" s="13" t="s">
        <v>87</v>
      </c>
      <c r="AW120" s="13" t="s">
        <v>38</v>
      </c>
      <c r="AX120" s="13" t="s">
        <v>85</v>
      </c>
      <c r="AY120" s="234" t="s">
        <v>139</v>
      </c>
    </row>
    <row r="121" s="2" customFormat="1" ht="24.15" customHeight="1">
      <c r="A121" s="40"/>
      <c r="B121" s="41"/>
      <c r="C121" s="206" t="s">
        <v>164</v>
      </c>
      <c r="D121" s="206" t="s">
        <v>141</v>
      </c>
      <c r="E121" s="207" t="s">
        <v>217</v>
      </c>
      <c r="F121" s="208" t="s">
        <v>218</v>
      </c>
      <c r="G121" s="209" t="s">
        <v>207</v>
      </c>
      <c r="H121" s="210">
        <v>2398.9830000000002</v>
      </c>
      <c r="I121" s="211"/>
      <c r="J121" s="212">
        <f>ROUND(I121*H121,2)</f>
        <v>0</v>
      </c>
      <c r="K121" s="208" t="s">
        <v>145</v>
      </c>
      <c r="L121" s="46"/>
      <c r="M121" s="213" t="s">
        <v>75</v>
      </c>
      <c r="N121" s="214" t="s">
        <v>47</v>
      </c>
      <c r="O121" s="86"/>
      <c r="P121" s="215">
        <f>O121*H121</f>
        <v>0</v>
      </c>
      <c r="Q121" s="215">
        <v>0.00058</v>
      </c>
      <c r="R121" s="215">
        <f>Q121*H121</f>
        <v>1.3914101400000001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146</v>
      </c>
      <c r="AT121" s="217" t="s">
        <v>141</v>
      </c>
      <c r="AU121" s="217" t="s">
        <v>87</v>
      </c>
      <c r="AY121" s="19" t="s">
        <v>139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85</v>
      </c>
      <c r="BK121" s="218">
        <f>ROUND(I121*H121,2)</f>
        <v>0</v>
      </c>
      <c r="BL121" s="19" t="s">
        <v>146</v>
      </c>
      <c r="BM121" s="217" t="s">
        <v>873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220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87</v>
      </c>
    </row>
    <row r="123" s="13" customFormat="1">
      <c r="A123" s="13"/>
      <c r="B123" s="224"/>
      <c r="C123" s="225"/>
      <c r="D123" s="219" t="s">
        <v>170</v>
      </c>
      <c r="E123" s="226" t="s">
        <v>75</v>
      </c>
      <c r="F123" s="227" t="s">
        <v>874</v>
      </c>
      <c r="G123" s="225"/>
      <c r="H123" s="228">
        <v>2398.9830000000002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170</v>
      </c>
      <c r="AU123" s="234" t="s">
        <v>87</v>
      </c>
      <c r="AV123" s="13" t="s">
        <v>87</v>
      </c>
      <c r="AW123" s="13" t="s">
        <v>38</v>
      </c>
      <c r="AX123" s="13" t="s">
        <v>85</v>
      </c>
      <c r="AY123" s="234" t="s">
        <v>139</v>
      </c>
    </row>
    <row r="124" s="2" customFormat="1" ht="24.15" customHeight="1">
      <c r="A124" s="40"/>
      <c r="B124" s="41"/>
      <c r="C124" s="206" t="s">
        <v>176</v>
      </c>
      <c r="D124" s="206" t="s">
        <v>141</v>
      </c>
      <c r="E124" s="207" t="s">
        <v>875</v>
      </c>
      <c r="F124" s="208" t="s">
        <v>876</v>
      </c>
      <c r="G124" s="209" t="s">
        <v>207</v>
      </c>
      <c r="H124" s="210">
        <v>2398.9830000000002</v>
      </c>
      <c r="I124" s="211"/>
      <c r="J124" s="212">
        <f>ROUND(I124*H124,2)</f>
        <v>0</v>
      </c>
      <c r="K124" s="208" t="s">
        <v>145</v>
      </c>
      <c r="L124" s="46"/>
      <c r="M124" s="213" t="s">
        <v>75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87</v>
      </c>
      <c r="AY124" s="19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146</v>
      </c>
      <c r="BM124" s="217" t="s">
        <v>877</v>
      </c>
    </row>
    <row r="125" s="2" customFormat="1" ht="37.8" customHeight="1">
      <c r="A125" s="40"/>
      <c r="B125" s="41"/>
      <c r="C125" s="206" t="s">
        <v>180</v>
      </c>
      <c r="D125" s="206" t="s">
        <v>141</v>
      </c>
      <c r="E125" s="207" t="s">
        <v>230</v>
      </c>
      <c r="F125" s="208" t="s">
        <v>231</v>
      </c>
      <c r="G125" s="209" t="s">
        <v>167</v>
      </c>
      <c r="H125" s="210">
        <v>615.88900000000001</v>
      </c>
      <c r="I125" s="211"/>
      <c r="J125" s="212">
        <f>ROUND(I125*H125,2)</f>
        <v>0</v>
      </c>
      <c r="K125" s="208" t="s">
        <v>145</v>
      </c>
      <c r="L125" s="46"/>
      <c r="M125" s="213" t="s">
        <v>75</v>
      </c>
      <c r="N125" s="214" t="s">
        <v>47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87</v>
      </c>
      <c r="AY125" s="19" t="s">
        <v>139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85</v>
      </c>
      <c r="BK125" s="218">
        <f>ROUND(I125*H125,2)</f>
        <v>0</v>
      </c>
      <c r="BL125" s="19" t="s">
        <v>146</v>
      </c>
      <c r="BM125" s="217" t="s">
        <v>878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233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87</v>
      </c>
    </row>
    <row r="127" s="15" customFormat="1">
      <c r="A127" s="15"/>
      <c r="B127" s="246"/>
      <c r="C127" s="247"/>
      <c r="D127" s="219" t="s">
        <v>170</v>
      </c>
      <c r="E127" s="248" t="s">
        <v>75</v>
      </c>
      <c r="F127" s="249" t="s">
        <v>234</v>
      </c>
      <c r="G127" s="247"/>
      <c r="H127" s="248" t="s">
        <v>75</v>
      </c>
      <c r="I127" s="250"/>
      <c r="J127" s="247"/>
      <c r="K127" s="247"/>
      <c r="L127" s="251"/>
      <c r="M127" s="252"/>
      <c r="N127" s="253"/>
      <c r="O127" s="253"/>
      <c r="P127" s="253"/>
      <c r="Q127" s="253"/>
      <c r="R127" s="253"/>
      <c r="S127" s="253"/>
      <c r="T127" s="25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5" t="s">
        <v>170</v>
      </c>
      <c r="AU127" s="255" t="s">
        <v>87</v>
      </c>
      <c r="AV127" s="15" t="s">
        <v>85</v>
      </c>
      <c r="AW127" s="15" t="s">
        <v>38</v>
      </c>
      <c r="AX127" s="15" t="s">
        <v>77</v>
      </c>
      <c r="AY127" s="255" t="s">
        <v>139</v>
      </c>
    </row>
    <row r="128" s="13" customFormat="1">
      <c r="A128" s="13"/>
      <c r="B128" s="224"/>
      <c r="C128" s="225"/>
      <c r="D128" s="219" t="s">
        <v>170</v>
      </c>
      <c r="E128" s="226" t="s">
        <v>75</v>
      </c>
      <c r="F128" s="227" t="s">
        <v>879</v>
      </c>
      <c r="G128" s="225"/>
      <c r="H128" s="228">
        <v>615.88900000000001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170</v>
      </c>
      <c r="AU128" s="234" t="s">
        <v>87</v>
      </c>
      <c r="AV128" s="13" t="s">
        <v>87</v>
      </c>
      <c r="AW128" s="13" t="s">
        <v>38</v>
      </c>
      <c r="AX128" s="13" t="s">
        <v>77</v>
      </c>
      <c r="AY128" s="234" t="s">
        <v>139</v>
      </c>
    </row>
    <row r="129" s="16" customFormat="1">
      <c r="A129" s="16"/>
      <c r="B129" s="256"/>
      <c r="C129" s="257"/>
      <c r="D129" s="219" t="s">
        <v>170</v>
      </c>
      <c r="E129" s="258" t="s">
        <v>75</v>
      </c>
      <c r="F129" s="259" t="s">
        <v>236</v>
      </c>
      <c r="G129" s="257"/>
      <c r="H129" s="260">
        <v>615.88900000000001</v>
      </c>
      <c r="I129" s="261"/>
      <c r="J129" s="257"/>
      <c r="K129" s="257"/>
      <c r="L129" s="262"/>
      <c r="M129" s="263"/>
      <c r="N129" s="264"/>
      <c r="O129" s="264"/>
      <c r="P129" s="264"/>
      <c r="Q129" s="264"/>
      <c r="R129" s="264"/>
      <c r="S129" s="264"/>
      <c r="T129" s="265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T129" s="266" t="s">
        <v>170</v>
      </c>
      <c r="AU129" s="266" t="s">
        <v>87</v>
      </c>
      <c r="AV129" s="16" t="s">
        <v>146</v>
      </c>
      <c r="AW129" s="16" t="s">
        <v>38</v>
      </c>
      <c r="AX129" s="16" t="s">
        <v>85</v>
      </c>
      <c r="AY129" s="266" t="s">
        <v>139</v>
      </c>
    </row>
    <row r="130" s="2" customFormat="1" ht="37.8" customHeight="1">
      <c r="A130" s="40"/>
      <c r="B130" s="41"/>
      <c r="C130" s="206" t="s">
        <v>200</v>
      </c>
      <c r="D130" s="206" t="s">
        <v>141</v>
      </c>
      <c r="E130" s="207" t="s">
        <v>237</v>
      </c>
      <c r="F130" s="208" t="s">
        <v>238</v>
      </c>
      <c r="G130" s="209" t="s">
        <v>167</v>
      </c>
      <c r="H130" s="210">
        <v>1035.798</v>
      </c>
      <c r="I130" s="211"/>
      <c r="J130" s="212">
        <f>ROUND(I130*H130,2)</f>
        <v>0</v>
      </c>
      <c r="K130" s="208" t="s">
        <v>145</v>
      </c>
      <c r="L130" s="46"/>
      <c r="M130" s="213" t="s">
        <v>75</v>
      </c>
      <c r="N130" s="214" t="s">
        <v>47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146</v>
      </c>
      <c r="AT130" s="217" t="s">
        <v>141</v>
      </c>
      <c r="AU130" s="217" t="s">
        <v>87</v>
      </c>
      <c r="AY130" s="19" t="s">
        <v>139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85</v>
      </c>
      <c r="BK130" s="218">
        <f>ROUND(I130*H130,2)</f>
        <v>0</v>
      </c>
      <c r="BL130" s="19" t="s">
        <v>146</v>
      </c>
      <c r="BM130" s="217" t="s">
        <v>880</v>
      </c>
    </row>
    <row r="131" s="2" customFormat="1">
      <c r="A131" s="40"/>
      <c r="B131" s="41"/>
      <c r="C131" s="42"/>
      <c r="D131" s="219" t="s">
        <v>148</v>
      </c>
      <c r="E131" s="42"/>
      <c r="F131" s="220" t="s">
        <v>233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148</v>
      </c>
      <c r="AU131" s="19" t="s">
        <v>87</v>
      </c>
    </row>
    <row r="132" s="15" customFormat="1">
      <c r="A132" s="15"/>
      <c r="B132" s="246"/>
      <c r="C132" s="247"/>
      <c r="D132" s="219" t="s">
        <v>170</v>
      </c>
      <c r="E132" s="248" t="s">
        <v>75</v>
      </c>
      <c r="F132" s="249" t="s">
        <v>234</v>
      </c>
      <c r="G132" s="247"/>
      <c r="H132" s="248" t="s">
        <v>75</v>
      </c>
      <c r="I132" s="250"/>
      <c r="J132" s="247"/>
      <c r="K132" s="247"/>
      <c r="L132" s="251"/>
      <c r="M132" s="252"/>
      <c r="N132" s="253"/>
      <c r="O132" s="253"/>
      <c r="P132" s="253"/>
      <c r="Q132" s="253"/>
      <c r="R132" s="253"/>
      <c r="S132" s="253"/>
      <c r="T132" s="254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5" t="s">
        <v>170</v>
      </c>
      <c r="AU132" s="255" t="s">
        <v>87</v>
      </c>
      <c r="AV132" s="15" t="s">
        <v>85</v>
      </c>
      <c r="AW132" s="15" t="s">
        <v>38</v>
      </c>
      <c r="AX132" s="15" t="s">
        <v>77</v>
      </c>
      <c r="AY132" s="255" t="s">
        <v>139</v>
      </c>
    </row>
    <row r="133" s="13" customFormat="1">
      <c r="A133" s="13"/>
      <c r="B133" s="224"/>
      <c r="C133" s="225"/>
      <c r="D133" s="219" t="s">
        <v>170</v>
      </c>
      <c r="E133" s="226" t="s">
        <v>75</v>
      </c>
      <c r="F133" s="227" t="s">
        <v>879</v>
      </c>
      <c r="G133" s="225"/>
      <c r="H133" s="228">
        <v>615.88900000000001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170</v>
      </c>
      <c r="AU133" s="234" t="s">
        <v>87</v>
      </c>
      <c r="AV133" s="13" t="s">
        <v>87</v>
      </c>
      <c r="AW133" s="13" t="s">
        <v>38</v>
      </c>
      <c r="AX133" s="13" t="s">
        <v>77</v>
      </c>
      <c r="AY133" s="234" t="s">
        <v>139</v>
      </c>
    </row>
    <row r="134" s="15" customFormat="1">
      <c r="A134" s="15"/>
      <c r="B134" s="246"/>
      <c r="C134" s="247"/>
      <c r="D134" s="219" t="s">
        <v>170</v>
      </c>
      <c r="E134" s="248" t="s">
        <v>75</v>
      </c>
      <c r="F134" s="249" t="s">
        <v>240</v>
      </c>
      <c r="G134" s="247"/>
      <c r="H134" s="248" t="s">
        <v>75</v>
      </c>
      <c r="I134" s="250"/>
      <c r="J134" s="247"/>
      <c r="K134" s="247"/>
      <c r="L134" s="251"/>
      <c r="M134" s="252"/>
      <c r="N134" s="253"/>
      <c r="O134" s="253"/>
      <c r="P134" s="253"/>
      <c r="Q134" s="253"/>
      <c r="R134" s="253"/>
      <c r="S134" s="253"/>
      <c r="T134" s="254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5" t="s">
        <v>170</v>
      </c>
      <c r="AU134" s="255" t="s">
        <v>87</v>
      </c>
      <c r="AV134" s="15" t="s">
        <v>85</v>
      </c>
      <c r="AW134" s="15" t="s">
        <v>38</v>
      </c>
      <c r="AX134" s="15" t="s">
        <v>77</v>
      </c>
      <c r="AY134" s="255" t="s">
        <v>139</v>
      </c>
    </row>
    <row r="135" s="13" customFormat="1">
      <c r="A135" s="13"/>
      <c r="B135" s="224"/>
      <c r="C135" s="225"/>
      <c r="D135" s="219" t="s">
        <v>170</v>
      </c>
      <c r="E135" s="226" t="s">
        <v>75</v>
      </c>
      <c r="F135" s="227" t="s">
        <v>881</v>
      </c>
      <c r="G135" s="225"/>
      <c r="H135" s="228">
        <v>419.90899999999999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170</v>
      </c>
      <c r="AU135" s="234" t="s">
        <v>87</v>
      </c>
      <c r="AV135" s="13" t="s">
        <v>87</v>
      </c>
      <c r="AW135" s="13" t="s">
        <v>38</v>
      </c>
      <c r="AX135" s="13" t="s">
        <v>77</v>
      </c>
      <c r="AY135" s="234" t="s">
        <v>139</v>
      </c>
    </row>
    <row r="136" s="16" customFormat="1">
      <c r="A136" s="16"/>
      <c r="B136" s="256"/>
      <c r="C136" s="257"/>
      <c r="D136" s="219" t="s">
        <v>170</v>
      </c>
      <c r="E136" s="258" t="s">
        <v>75</v>
      </c>
      <c r="F136" s="259" t="s">
        <v>236</v>
      </c>
      <c r="G136" s="257"/>
      <c r="H136" s="260">
        <v>1035.798</v>
      </c>
      <c r="I136" s="261"/>
      <c r="J136" s="257"/>
      <c r="K136" s="257"/>
      <c r="L136" s="262"/>
      <c r="M136" s="263"/>
      <c r="N136" s="264"/>
      <c r="O136" s="264"/>
      <c r="P136" s="264"/>
      <c r="Q136" s="264"/>
      <c r="R136" s="264"/>
      <c r="S136" s="264"/>
      <c r="T136" s="265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66" t="s">
        <v>170</v>
      </c>
      <c r="AU136" s="266" t="s">
        <v>87</v>
      </c>
      <c r="AV136" s="16" t="s">
        <v>146</v>
      </c>
      <c r="AW136" s="16" t="s">
        <v>38</v>
      </c>
      <c r="AX136" s="16" t="s">
        <v>85</v>
      </c>
      <c r="AY136" s="266" t="s">
        <v>139</v>
      </c>
    </row>
    <row r="137" s="2" customFormat="1" ht="37.8" customHeight="1">
      <c r="A137" s="40"/>
      <c r="B137" s="41"/>
      <c r="C137" s="206" t="s">
        <v>204</v>
      </c>
      <c r="D137" s="206" t="s">
        <v>141</v>
      </c>
      <c r="E137" s="207" t="s">
        <v>243</v>
      </c>
      <c r="F137" s="208" t="s">
        <v>244</v>
      </c>
      <c r="G137" s="209" t="s">
        <v>167</v>
      </c>
      <c r="H137" s="210">
        <v>615.88900000000001</v>
      </c>
      <c r="I137" s="211"/>
      <c r="J137" s="212">
        <f>ROUND(I137*H137,2)</f>
        <v>0</v>
      </c>
      <c r="K137" s="208" t="s">
        <v>145</v>
      </c>
      <c r="L137" s="46"/>
      <c r="M137" s="213" t="s">
        <v>75</v>
      </c>
      <c r="N137" s="214" t="s">
        <v>47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146</v>
      </c>
      <c r="AT137" s="217" t="s">
        <v>141</v>
      </c>
      <c r="AU137" s="217" t="s">
        <v>87</v>
      </c>
      <c r="AY137" s="19" t="s">
        <v>139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85</v>
      </c>
      <c r="BK137" s="218">
        <f>ROUND(I137*H137,2)</f>
        <v>0</v>
      </c>
      <c r="BL137" s="19" t="s">
        <v>146</v>
      </c>
      <c r="BM137" s="217" t="s">
        <v>882</v>
      </c>
    </row>
    <row r="138" s="2" customFormat="1">
      <c r="A138" s="40"/>
      <c r="B138" s="41"/>
      <c r="C138" s="42"/>
      <c r="D138" s="219" t="s">
        <v>148</v>
      </c>
      <c r="E138" s="42"/>
      <c r="F138" s="220" t="s">
        <v>233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148</v>
      </c>
      <c r="AU138" s="19" t="s">
        <v>87</v>
      </c>
    </row>
    <row r="139" s="15" customFormat="1">
      <c r="A139" s="15"/>
      <c r="B139" s="246"/>
      <c r="C139" s="247"/>
      <c r="D139" s="219" t="s">
        <v>170</v>
      </c>
      <c r="E139" s="248" t="s">
        <v>75</v>
      </c>
      <c r="F139" s="249" t="s">
        <v>246</v>
      </c>
      <c r="G139" s="247"/>
      <c r="H139" s="248" t="s">
        <v>75</v>
      </c>
      <c r="I139" s="250"/>
      <c r="J139" s="247"/>
      <c r="K139" s="247"/>
      <c r="L139" s="251"/>
      <c r="M139" s="252"/>
      <c r="N139" s="253"/>
      <c r="O139" s="253"/>
      <c r="P139" s="253"/>
      <c r="Q139" s="253"/>
      <c r="R139" s="253"/>
      <c r="S139" s="253"/>
      <c r="T139" s="25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5" t="s">
        <v>170</v>
      </c>
      <c r="AU139" s="255" t="s">
        <v>87</v>
      </c>
      <c r="AV139" s="15" t="s">
        <v>85</v>
      </c>
      <c r="AW139" s="15" t="s">
        <v>38</v>
      </c>
      <c r="AX139" s="15" t="s">
        <v>77</v>
      </c>
      <c r="AY139" s="255" t="s">
        <v>139</v>
      </c>
    </row>
    <row r="140" s="13" customFormat="1">
      <c r="A140" s="13"/>
      <c r="B140" s="224"/>
      <c r="C140" s="225"/>
      <c r="D140" s="219" t="s">
        <v>170</v>
      </c>
      <c r="E140" s="226" t="s">
        <v>75</v>
      </c>
      <c r="F140" s="227" t="s">
        <v>865</v>
      </c>
      <c r="G140" s="225"/>
      <c r="H140" s="228">
        <v>1343.4300000000001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170</v>
      </c>
      <c r="AU140" s="234" t="s">
        <v>87</v>
      </c>
      <c r="AV140" s="13" t="s">
        <v>87</v>
      </c>
      <c r="AW140" s="13" t="s">
        <v>38</v>
      </c>
      <c r="AX140" s="13" t="s">
        <v>77</v>
      </c>
      <c r="AY140" s="234" t="s">
        <v>139</v>
      </c>
    </row>
    <row r="141" s="13" customFormat="1">
      <c r="A141" s="13"/>
      <c r="B141" s="224"/>
      <c r="C141" s="225"/>
      <c r="D141" s="219" t="s">
        <v>170</v>
      </c>
      <c r="E141" s="226" t="s">
        <v>75</v>
      </c>
      <c r="F141" s="227" t="s">
        <v>866</v>
      </c>
      <c r="G141" s="225"/>
      <c r="H141" s="228">
        <v>112.532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170</v>
      </c>
      <c r="AU141" s="234" t="s">
        <v>87</v>
      </c>
      <c r="AV141" s="13" t="s">
        <v>87</v>
      </c>
      <c r="AW141" s="13" t="s">
        <v>38</v>
      </c>
      <c r="AX141" s="13" t="s">
        <v>77</v>
      </c>
      <c r="AY141" s="234" t="s">
        <v>139</v>
      </c>
    </row>
    <row r="142" s="13" customFormat="1">
      <c r="A142" s="13"/>
      <c r="B142" s="224"/>
      <c r="C142" s="225"/>
      <c r="D142" s="219" t="s">
        <v>170</v>
      </c>
      <c r="E142" s="226" t="s">
        <v>75</v>
      </c>
      <c r="F142" s="227" t="s">
        <v>867</v>
      </c>
      <c r="G142" s="225"/>
      <c r="H142" s="228">
        <v>-205.399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87</v>
      </c>
      <c r="AV142" s="13" t="s">
        <v>87</v>
      </c>
      <c r="AW142" s="13" t="s">
        <v>38</v>
      </c>
      <c r="AX142" s="13" t="s">
        <v>77</v>
      </c>
      <c r="AY142" s="234" t="s">
        <v>139</v>
      </c>
    </row>
    <row r="143" s="13" customFormat="1">
      <c r="A143" s="13"/>
      <c r="B143" s="224"/>
      <c r="C143" s="225"/>
      <c r="D143" s="219" t="s">
        <v>170</v>
      </c>
      <c r="E143" s="226" t="s">
        <v>75</v>
      </c>
      <c r="F143" s="227" t="s">
        <v>868</v>
      </c>
      <c r="G143" s="225"/>
      <c r="H143" s="228">
        <v>-3.27</v>
      </c>
      <c r="I143" s="229"/>
      <c r="J143" s="225"/>
      <c r="K143" s="225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170</v>
      </c>
      <c r="AU143" s="234" t="s">
        <v>87</v>
      </c>
      <c r="AV143" s="13" t="s">
        <v>87</v>
      </c>
      <c r="AW143" s="13" t="s">
        <v>38</v>
      </c>
      <c r="AX143" s="13" t="s">
        <v>77</v>
      </c>
      <c r="AY143" s="234" t="s">
        <v>139</v>
      </c>
    </row>
    <row r="144" s="13" customFormat="1">
      <c r="A144" s="13"/>
      <c r="B144" s="224"/>
      <c r="C144" s="225"/>
      <c r="D144" s="219" t="s">
        <v>170</v>
      </c>
      <c r="E144" s="226" t="s">
        <v>75</v>
      </c>
      <c r="F144" s="227" t="s">
        <v>869</v>
      </c>
      <c r="G144" s="225"/>
      <c r="H144" s="228">
        <v>-7.6699999999999999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170</v>
      </c>
      <c r="AU144" s="234" t="s">
        <v>87</v>
      </c>
      <c r="AV144" s="13" t="s">
        <v>87</v>
      </c>
      <c r="AW144" s="13" t="s">
        <v>38</v>
      </c>
      <c r="AX144" s="13" t="s">
        <v>77</v>
      </c>
      <c r="AY144" s="234" t="s">
        <v>139</v>
      </c>
    </row>
    <row r="145" s="13" customFormat="1">
      <c r="A145" s="13"/>
      <c r="B145" s="224"/>
      <c r="C145" s="225"/>
      <c r="D145" s="219" t="s">
        <v>170</v>
      </c>
      <c r="E145" s="226" t="s">
        <v>75</v>
      </c>
      <c r="F145" s="227" t="s">
        <v>870</v>
      </c>
      <c r="G145" s="225"/>
      <c r="H145" s="228">
        <v>-7.8460000000000001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170</v>
      </c>
      <c r="AU145" s="234" t="s">
        <v>87</v>
      </c>
      <c r="AV145" s="13" t="s">
        <v>87</v>
      </c>
      <c r="AW145" s="13" t="s">
        <v>38</v>
      </c>
      <c r="AX145" s="13" t="s">
        <v>77</v>
      </c>
      <c r="AY145" s="234" t="s">
        <v>139</v>
      </c>
    </row>
    <row r="146" s="14" customFormat="1">
      <c r="A146" s="14"/>
      <c r="B146" s="235"/>
      <c r="C146" s="236"/>
      <c r="D146" s="219" t="s">
        <v>170</v>
      </c>
      <c r="E146" s="237" t="s">
        <v>75</v>
      </c>
      <c r="F146" s="238" t="s">
        <v>172</v>
      </c>
      <c r="G146" s="236"/>
      <c r="H146" s="239">
        <v>1231.777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170</v>
      </c>
      <c r="AU146" s="245" t="s">
        <v>87</v>
      </c>
      <c r="AV146" s="14" t="s">
        <v>153</v>
      </c>
      <c r="AW146" s="14" t="s">
        <v>38</v>
      </c>
      <c r="AX146" s="14" t="s">
        <v>77</v>
      </c>
      <c r="AY146" s="245" t="s">
        <v>139</v>
      </c>
    </row>
    <row r="147" s="13" customFormat="1">
      <c r="A147" s="13"/>
      <c r="B147" s="224"/>
      <c r="C147" s="225"/>
      <c r="D147" s="219" t="s">
        <v>170</v>
      </c>
      <c r="E147" s="226" t="s">
        <v>75</v>
      </c>
      <c r="F147" s="227" t="s">
        <v>871</v>
      </c>
      <c r="G147" s="225"/>
      <c r="H147" s="228">
        <v>615.88900000000001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170</v>
      </c>
      <c r="AU147" s="234" t="s">
        <v>87</v>
      </c>
      <c r="AV147" s="13" t="s">
        <v>87</v>
      </c>
      <c r="AW147" s="13" t="s">
        <v>38</v>
      </c>
      <c r="AX147" s="13" t="s">
        <v>85</v>
      </c>
      <c r="AY147" s="234" t="s">
        <v>139</v>
      </c>
    </row>
    <row r="148" s="2" customFormat="1" ht="37.8" customHeight="1">
      <c r="A148" s="40"/>
      <c r="B148" s="41"/>
      <c r="C148" s="206" t="s">
        <v>212</v>
      </c>
      <c r="D148" s="206" t="s">
        <v>141</v>
      </c>
      <c r="E148" s="207" t="s">
        <v>251</v>
      </c>
      <c r="F148" s="208" t="s">
        <v>252</v>
      </c>
      <c r="G148" s="209" t="s">
        <v>167</v>
      </c>
      <c r="H148" s="210">
        <v>195.97999999999999</v>
      </c>
      <c r="I148" s="211"/>
      <c r="J148" s="212">
        <f>ROUND(I148*H148,2)</f>
        <v>0</v>
      </c>
      <c r="K148" s="208" t="s">
        <v>145</v>
      </c>
      <c r="L148" s="46"/>
      <c r="M148" s="213" t="s">
        <v>75</v>
      </c>
      <c r="N148" s="214" t="s">
        <v>47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146</v>
      </c>
      <c r="AT148" s="217" t="s">
        <v>141</v>
      </c>
      <c r="AU148" s="217" t="s">
        <v>87</v>
      </c>
      <c r="AY148" s="19" t="s">
        <v>139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85</v>
      </c>
      <c r="BK148" s="218">
        <f>ROUND(I148*H148,2)</f>
        <v>0</v>
      </c>
      <c r="BL148" s="19" t="s">
        <v>146</v>
      </c>
      <c r="BM148" s="217" t="s">
        <v>883</v>
      </c>
    </row>
    <row r="149" s="2" customFormat="1">
      <c r="A149" s="40"/>
      <c r="B149" s="41"/>
      <c r="C149" s="42"/>
      <c r="D149" s="219" t="s">
        <v>148</v>
      </c>
      <c r="E149" s="42"/>
      <c r="F149" s="220" t="s">
        <v>233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148</v>
      </c>
      <c r="AU149" s="19" t="s">
        <v>87</v>
      </c>
    </row>
    <row r="150" s="15" customFormat="1">
      <c r="A150" s="15"/>
      <c r="B150" s="246"/>
      <c r="C150" s="247"/>
      <c r="D150" s="219" t="s">
        <v>170</v>
      </c>
      <c r="E150" s="248" t="s">
        <v>75</v>
      </c>
      <c r="F150" s="249" t="s">
        <v>246</v>
      </c>
      <c r="G150" s="247"/>
      <c r="H150" s="248" t="s">
        <v>75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170</v>
      </c>
      <c r="AU150" s="255" t="s">
        <v>87</v>
      </c>
      <c r="AV150" s="15" t="s">
        <v>85</v>
      </c>
      <c r="AW150" s="15" t="s">
        <v>38</v>
      </c>
      <c r="AX150" s="15" t="s">
        <v>77</v>
      </c>
      <c r="AY150" s="255" t="s">
        <v>139</v>
      </c>
    </row>
    <row r="151" s="13" customFormat="1">
      <c r="A151" s="13"/>
      <c r="B151" s="224"/>
      <c r="C151" s="225"/>
      <c r="D151" s="219" t="s">
        <v>170</v>
      </c>
      <c r="E151" s="226" t="s">
        <v>75</v>
      </c>
      <c r="F151" s="227" t="s">
        <v>865</v>
      </c>
      <c r="G151" s="225"/>
      <c r="H151" s="228">
        <v>1343.4300000000001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170</v>
      </c>
      <c r="AU151" s="234" t="s">
        <v>87</v>
      </c>
      <c r="AV151" s="13" t="s">
        <v>87</v>
      </c>
      <c r="AW151" s="13" t="s">
        <v>38</v>
      </c>
      <c r="AX151" s="13" t="s">
        <v>77</v>
      </c>
      <c r="AY151" s="234" t="s">
        <v>139</v>
      </c>
    </row>
    <row r="152" s="13" customFormat="1">
      <c r="A152" s="13"/>
      <c r="B152" s="224"/>
      <c r="C152" s="225"/>
      <c r="D152" s="219" t="s">
        <v>170</v>
      </c>
      <c r="E152" s="226" t="s">
        <v>75</v>
      </c>
      <c r="F152" s="227" t="s">
        <v>866</v>
      </c>
      <c r="G152" s="225"/>
      <c r="H152" s="228">
        <v>112.532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170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139</v>
      </c>
    </row>
    <row r="153" s="13" customFormat="1">
      <c r="A153" s="13"/>
      <c r="B153" s="224"/>
      <c r="C153" s="225"/>
      <c r="D153" s="219" t="s">
        <v>170</v>
      </c>
      <c r="E153" s="226" t="s">
        <v>75</v>
      </c>
      <c r="F153" s="227" t="s">
        <v>867</v>
      </c>
      <c r="G153" s="225"/>
      <c r="H153" s="228">
        <v>-205.399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170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139</v>
      </c>
    </row>
    <row r="154" s="13" customFormat="1">
      <c r="A154" s="13"/>
      <c r="B154" s="224"/>
      <c r="C154" s="225"/>
      <c r="D154" s="219" t="s">
        <v>170</v>
      </c>
      <c r="E154" s="226" t="s">
        <v>75</v>
      </c>
      <c r="F154" s="227" t="s">
        <v>868</v>
      </c>
      <c r="G154" s="225"/>
      <c r="H154" s="228">
        <v>-3.27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170</v>
      </c>
      <c r="AU154" s="234" t="s">
        <v>87</v>
      </c>
      <c r="AV154" s="13" t="s">
        <v>87</v>
      </c>
      <c r="AW154" s="13" t="s">
        <v>38</v>
      </c>
      <c r="AX154" s="13" t="s">
        <v>77</v>
      </c>
      <c r="AY154" s="234" t="s">
        <v>139</v>
      </c>
    </row>
    <row r="155" s="13" customFormat="1">
      <c r="A155" s="13"/>
      <c r="B155" s="224"/>
      <c r="C155" s="225"/>
      <c r="D155" s="219" t="s">
        <v>170</v>
      </c>
      <c r="E155" s="226" t="s">
        <v>75</v>
      </c>
      <c r="F155" s="227" t="s">
        <v>869</v>
      </c>
      <c r="G155" s="225"/>
      <c r="H155" s="228">
        <v>-7.6699999999999999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170</v>
      </c>
      <c r="AU155" s="234" t="s">
        <v>87</v>
      </c>
      <c r="AV155" s="13" t="s">
        <v>87</v>
      </c>
      <c r="AW155" s="13" t="s">
        <v>38</v>
      </c>
      <c r="AX155" s="13" t="s">
        <v>77</v>
      </c>
      <c r="AY155" s="234" t="s">
        <v>139</v>
      </c>
    </row>
    <row r="156" s="13" customFormat="1">
      <c r="A156" s="13"/>
      <c r="B156" s="224"/>
      <c r="C156" s="225"/>
      <c r="D156" s="219" t="s">
        <v>170</v>
      </c>
      <c r="E156" s="226" t="s">
        <v>75</v>
      </c>
      <c r="F156" s="227" t="s">
        <v>870</v>
      </c>
      <c r="G156" s="225"/>
      <c r="H156" s="228">
        <v>-7.8460000000000001</v>
      </c>
      <c r="I156" s="229"/>
      <c r="J156" s="225"/>
      <c r="K156" s="225"/>
      <c r="L156" s="230"/>
      <c r="M156" s="231"/>
      <c r="N156" s="232"/>
      <c r="O156" s="232"/>
      <c r="P156" s="232"/>
      <c r="Q156" s="232"/>
      <c r="R156" s="232"/>
      <c r="S156" s="232"/>
      <c r="T156" s="23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4" t="s">
        <v>170</v>
      </c>
      <c r="AU156" s="234" t="s">
        <v>87</v>
      </c>
      <c r="AV156" s="13" t="s">
        <v>87</v>
      </c>
      <c r="AW156" s="13" t="s">
        <v>38</v>
      </c>
      <c r="AX156" s="13" t="s">
        <v>77</v>
      </c>
      <c r="AY156" s="234" t="s">
        <v>139</v>
      </c>
    </row>
    <row r="157" s="14" customFormat="1">
      <c r="A157" s="14"/>
      <c r="B157" s="235"/>
      <c r="C157" s="236"/>
      <c r="D157" s="219" t="s">
        <v>170</v>
      </c>
      <c r="E157" s="237" t="s">
        <v>75</v>
      </c>
      <c r="F157" s="238" t="s">
        <v>172</v>
      </c>
      <c r="G157" s="236"/>
      <c r="H157" s="239">
        <v>1231.777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5" t="s">
        <v>170</v>
      </c>
      <c r="AU157" s="245" t="s">
        <v>87</v>
      </c>
      <c r="AV157" s="14" t="s">
        <v>153</v>
      </c>
      <c r="AW157" s="14" t="s">
        <v>38</v>
      </c>
      <c r="AX157" s="14" t="s">
        <v>77</v>
      </c>
      <c r="AY157" s="245" t="s">
        <v>139</v>
      </c>
    </row>
    <row r="158" s="13" customFormat="1">
      <c r="A158" s="13"/>
      <c r="B158" s="224"/>
      <c r="C158" s="225"/>
      <c r="D158" s="219" t="s">
        <v>170</v>
      </c>
      <c r="E158" s="226" t="s">
        <v>75</v>
      </c>
      <c r="F158" s="227" t="s">
        <v>871</v>
      </c>
      <c r="G158" s="225"/>
      <c r="H158" s="228">
        <v>615.88900000000001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170</v>
      </c>
      <c r="AU158" s="234" t="s">
        <v>87</v>
      </c>
      <c r="AV158" s="13" t="s">
        <v>87</v>
      </c>
      <c r="AW158" s="13" t="s">
        <v>38</v>
      </c>
      <c r="AX158" s="13" t="s">
        <v>77</v>
      </c>
      <c r="AY158" s="234" t="s">
        <v>139</v>
      </c>
    </row>
    <row r="159" s="13" customFormat="1">
      <c r="A159" s="13"/>
      <c r="B159" s="224"/>
      <c r="C159" s="225"/>
      <c r="D159" s="219" t="s">
        <v>170</v>
      </c>
      <c r="E159" s="226" t="s">
        <v>75</v>
      </c>
      <c r="F159" s="227" t="s">
        <v>884</v>
      </c>
      <c r="G159" s="225"/>
      <c r="H159" s="228">
        <v>-419.90899999999999</v>
      </c>
      <c r="I159" s="229"/>
      <c r="J159" s="225"/>
      <c r="K159" s="225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170</v>
      </c>
      <c r="AU159" s="234" t="s">
        <v>87</v>
      </c>
      <c r="AV159" s="13" t="s">
        <v>87</v>
      </c>
      <c r="AW159" s="13" t="s">
        <v>38</v>
      </c>
      <c r="AX159" s="13" t="s">
        <v>77</v>
      </c>
      <c r="AY159" s="234" t="s">
        <v>139</v>
      </c>
    </row>
    <row r="160" s="14" customFormat="1">
      <c r="A160" s="14"/>
      <c r="B160" s="235"/>
      <c r="C160" s="236"/>
      <c r="D160" s="219" t="s">
        <v>170</v>
      </c>
      <c r="E160" s="237" t="s">
        <v>75</v>
      </c>
      <c r="F160" s="238" t="s">
        <v>172</v>
      </c>
      <c r="G160" s="236"/>
      <c r="H160" s="239">
        <v>195.97999999999999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170</v>
      </c>
      <c r="AU160" s="245" t="s">
        <v>87</v>
      </c>
      <c r="AV160" s="14" t="s">
        <v>153</v>
      </c>
      <c r="AW160" s="14" t="s">
        <v>38</v>
      </c>
      <c r="AX160" s="14" t="s">
        <v>85</v>
      </c>
      <c r="AY160" s="245" t="s">
        <v>139</v>
      </c>
    </row>
    <row r="161" s="2" customFormat="1" ht="14.4" customHeight="1">
      <c r="A161" s="40"/>
      <c r="B161" s="41"/>
      <c r="C161" s="206" t="s">
        <v>216</v>
      </c>
      <c r="D161" s="206" t="s">
        <v>141</v>
      </c>
      <c r="E161" s="207" t="s">
        <v>256</v>
      </c>
      <c r="F161" s="208" t="s">
        <v>257</v>
      </c>
      <c r="G161" s="209" t="s">
        <v>167</v>
      </c>
      <c r="H161" s="210">
        <v>615.88900000000001</v>
      </c>
      <c r="I161" s="211"/>
      <c r="J161" s="212">
        <f>ROUND(I161*H161,2)</f>
        <v>0</v>
      </c>
      <c r="K161" s="208" t="s">
        <v>145</v>
      </c>
      <c r="L161" s="46"/>
      <c r="M161" s="213" t="s">
        <v>75</v>
      </c>
      <c r="N161" s="214" t="s">
        <v>47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146</v>
      </c>
      <c r="AT161" s="217" t="s">
        <v>141</v>
      </c>
      <c r="AU161" s="217" t="s">
        <v>87</v>
      </c>
      <c r="AY161" s="19" t="s">
        <v>139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85</v>
      </c>
      <c r="BK161" s="218">
        <f>ROUND(I161*H161,2)</f>
        <v>0</v>
      </c>
      <c r="BL161" s="19" t="s">
        <v>146</v>
      </c>
      <c r="BM161" s="217" t="s">
        <v>885</v>
      </c>
    </row>
    <row r="162" s="2" customFormat="1">
      <c r="A162" s="40"/>
      <c r="B162" s="41"/>
      <c r="C162" s="42"/>
      <c r="D162" s="219" t="s">
        <v>148</v>
      </c>
      <c r="E162" s="42"/>
      <c r="F162" s="220" t="s">
        <v>259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148</v>
      </c>
      <c r="AU162" s="19" t="s">
        <v>87</v>
      </c>
    </row>
    <row r="163" s="13" customFormat="1">
      <c r="A163" s="13"/>
      <c r="B163" s="224"/>
      <c r="C163" s="225"/>
      <c r="D163" s="219" t="s">
        <v>170</v>
      </c>
      <c r="E163" s="226" t="s">
        <v>75</v>
      </c>
      <c r="F163" s="227" t="s">
        <v>871</v>
      </c>
      <c r="G163" s="225"/>
      <c r="H163" s="228">
        <v>615.88900000000001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170</v>
      </c>
      <c r="AU163" s="234" t="s">
        <v>87</v>
      </c>
      <c r="AV163" s="13" t="s">
        <v>87</v>
      </c>
      <c r="AW163" s="13" t="s">
        <v>38</v>
      </c>
      <c r="AX163" s="13" t="s">
        <v>85</v>
      </c>
      <c r="AY163" s="234" t="s">
        <v>139</v>
      </c>
    </row>
    <row r="164" s="2" customFormat="1" ht="14.4" customHeight="1">
      <c r="A164" s="40"/>
      <c r="B164" s="41"/>
      <c r="C164" s="206" t="s">
        <v>227</v>
      </c>
      <c r="D164" s="206" t="s">
        <v>141</v>
      </c>
      <c r="E164" s="207" t="s">
        <v>261</v>
      </c>
      <c r="F164" s="208" t="s">
        <v>262</v>
      </c>
      <c r="G164" s="209" t="s">
        <v>167</v>
      </c>
      <c r="H164" s="210">
        <v>615.88900000000001</v>
      </c>
      <c r="I164" s="211"/>
      <c r="J164" s="212">
        <f>ROUND(I164*H164,2)</f>
        <v>0</v>
      </c>
      <c r="K164" s="208" t="s">
        <v>145</v>
      </c>
      <c r="L164" s="46"/>
      <c r="M164" s="213" t="s">
        <v>75</v>
      </c>
      <c r="N164" s="214" t="s">
        <v>47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146</v>
      </c>
      <c r="AT164" s="217" t="s">
        <v>141</v>
      </c>
      <c r="AU164" s="217" t="s">
        <v>87</v>
      </c>
      <c r="AY164" s="19" t="s">
        <v>139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146</v>
      </c>
      <c r="BM164" s="217" t="s">
        <v>886</v>
      </c>
    </row>
    <row r="165" s="2" customFormat="1">
      <c r="A165" s="40"/>
      <c r="B165" s="41"/>
      <c r="C165" s="42"/>
      <c r="D165" s="219" t="s">
        <v>148</v>
      </c>
      <c r="E165" s="42"/>
      <c r="F165" s="220" t="s">
        <v>259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148</v>
      </c>
      <c r="AU165" s="19" t="s">
        <v>87</v>
      </c>
    </row>
    <row r="166" s="13" customFormat="1">
      <c r="A166" s="13"/>
      <c r="B166" s="224"/>
      <c r="C166" s="225"/>
      <c r="D166" s="219" t="s">
        <v>170</v>
      </c>
      <c r="E166" s="226" t="s">
        <v>75</v>
      </c>
      <c r="F166" s="227" t="s">
        <v>871</v>
      </c>
      <c r="G166" s="225"/>
      <c r="H166" s="228">
        <v>615.88900000000001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170</v>
      </c>
      <c r="AU166" s="234" t="s">
        <v>87</v>
      </c>
      <c r="AV166" s="13" t="s">
        <v>87</v>
      </c>
      <c r="AW166" s="13" t="s">
        <v>38</v>
      </c>
      <c r="AX166" s="13" t="s">
        <v>85</v>
      </c>
      <c r="AY166" s="234" t="s">
        <v>139</v>
      </c>
    </row>
    <row r="167" s="2" customFormat="1" ht="24.15" customHeight="1">
      <c r="A167" s="40"/>
      <c r="B167" s="41"/>
      <c r="C167" s="206" t="s">
        <v>229</v>
      </c>
      <c r="D167" s="206" t="s">
        <v>141</v>
      </c>
      <c r="E167" s="207" t="s">
        <v>265</v>
      </c>
      <c r="F167" s="208" t="s">
        <v>266</v>
      </c>
      <c r="G167" s="209" t="s">
        <v>167</v>
      </c>
      <c r="H167" s="210">
        <v>615.88900000000001</v>
      </c>
      <c r="I167" s="211"/>
      <c r="J167" s="212">
        <f>ROUND(I167*H167,2)</f>
        <v>0</v>
      </c>
      <c r="K167" s="208" t="s">
        <v>145</v>
      </c>
      <c r="L167" s="46"/>
      <c r="M167" s="213" t="s">
        <v>75</v>
      </c>
      <c r="N167" s="214" t="s">
        <v>47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146</v>
      </c>
      <c r="AT167" s="217" t="s">
        <v>141</v>
      </c>
      <c r="AU167" s="217" t="s">
        <v>87</v>
      </c>
      <c r="AY167" s="19" t="s">
        <v>139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85</v>
      </c>
      <c r="BK167" s="218">
        <f>ROUND(I167*H167,2)</f>
        <v>0</v>
      </c>
      <c r="BL167" s="19" t="s">
        <v>146</v>
      </c>
      <c r="BM167" s="217" t="s">
        <v>887</v>
      </c>
    </row>
    <row r="168" s="2" customFormat="1">
      <c r="A168" s="40"/>
      <c r="B168" s="41"/>
      <c r="C168" s="42"/>
      <c r="D168" s="219" t="s">
        <v>148</v>
      </c>
      <c r="E168" s="42"/>
      <c r="F168" s="220" t="s">
        <v>268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148</v>
      </c>
      <c r="AU168" s="19" t="s">
        <v>87</v>
      </c>
    </row>
    <row r="169" s="13" customFormat="1">
      <c r="A169" s="13"/>
      <c r="B169" s="224"/>
      <c r="C169" s="225"/>
      <c r="D169" s="219" t="s">
        <v>170</v>
      </c>
      <c r="E169" s="226" t="s">
        <v>75</v>
      </c>
      <c r="F169" s="227" t="s">
        <v>888</v>
      </c>
      <c r="G169" s="225"/>
      <c r="H169" s="228">
        <v>615.88900000000001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170</v>
      </c>
      <c r="AU169" s="234" t="s">
        <v>87</v>
      </c>
      <c r="AV169" s="13" t="s">
        <v>87</v>
      </c>
      <c r="AW169" s="13" t="s">
        <v>38</v>
      </c>
      <c r="AX169" s="13" t="s">
        <v>85</v>
      </c>
      <c r="AY169" s="234" t="s">
        <v>139</v>
      </c>
    </row>
    <row r="170" s="2" customFormat="1" ht="24.15" customHeight="1">
      <c r="A170" s="40"/>
      <c r="B170" s="41"/>
      <c r="C170" s="206" t="s">
        <v>8</v>
      </c>
      <c r="D170" s="206" t="s">
        <v>141</v>
      </c>
      <c r="E170" s="207" t="s">
        <v>270</v>
      </c>
      <c r="F170" s="208" t="s">
        <v>271</v>
      </c>
      <c r="G170" s="209" t="s">
        <v>167</v>
      </c>
      <c r="H170" s="210">
        <v>615.88900000000001</v>
      </c>
      <c r="I170" s="211"/>
      <c r="J170" s="212">
        <f>ROUND(I170*H170,2)</f>
        <v>0</v>
      </c>
      <c r="K170" s="208" t="s">
        <v>145</v>
      </c>
      <c r="L170" s="46"/>
      <c r="M170" s="213" t="s">
        <v>75</v>
      </c>
      <c r="N170" s="214" t="s">
        <v>47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146</v>
      </c>
      <c r="AT170" s="217" t="s">
        <v>141</v>
      </c>
      <c r="AU170" s="217" t="s">
        <v>87</v>
      </c>
      <c r="AY170" s="19" t="s">
        <v>139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85</v>
      </c>
      <c r="BK170" s="218">
        <f>ROUND(I170*H170,2)</f>
        <v>0</v>
      </c>
      <c r="BL170" s="19" t="s">
        <v>146</v>
      </c>
      <c r="BM170" s="217" t="s">
        <v>889</v>
      </c>
    </row>
    <row r="171" s="2" customFormat="1">
      <c r="A171" s="40"/>
      <c r="B171" s="41"/>
      <c r="C171" s="42"/>
      <c r="D171" s="219" t="s">
        <v>148</v>
      </c>
      <c r="E171" s="42"/>
      <c r="F171" s="220" t="s">
        <v>268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148</v>
      </c>
      <c r="AU171" s="19" t="s">
        <v>87</v>
      </c>
    </row>
    <row r="172" s="13" customFormat="1">
      <c r="A172" s="13"/>
      <c r="B172" s="224"/>
      <c r="C172" s="225"/>
      <c r="D172" s="219" t="s">
        <v>170</v>
      </c>
      <c r="E172" s="226" t="s">
        <v>75</v>
      </c>
      <c r="F172" s="227" t="s">
        <v>890</v>
      </c>
      <c r="G172" s="225"/>
      <c r="H172" s="228">
        <v>195.97999999999999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170</v>
      </c>
      <c r="AU172" s="234" t="s">
        <v>87</v>
      </c>
      <c r="AV172" s="13" t="s">
        <v>87</v>
      </c>
      <c r="AW172" s="13" t="s">
        <v>38</v>
      </c>
      <c r="AX172" s="13" t="s">
        <v>77</v>
      </c>
      <c r="AY172" s="234" t="s">
        <v>139</v>
      </c>
    </row>
    <row r="173" s="13" customFormat="1">
      <c r="A173" s="13"/>
      <c r="B173" s="224"/>
      <c r="C173" s="225"/>
      <c r="D173" s="219" t="s">
        <v>170</v>
      </c>
      <c r="E173" s="226" t="s">
        <v>75</v>
      </c>
      <c r="F173" s="227" t="s">
        <v>881</v>
      </c>
      <c r="G173" s="225"/>
      <c r="H173" s="228">
        <v>419.90899999999999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170</v>
      </c>
      <c r="AU173" s="234" t="s">
        <v>87</v>
      </c>
      <c r="AV173" s="13" t="s">
        <v>87</v>
      </c>
      <c r="AW173" s="13" t="s">
        <v>38</v>
      </c>
      <c r="AX173" s="13" t="s">
        <v>77</v>
      </c>
      <c r="AY173" s="234" t="s">
        <v>139</v>
      </c>
    </row>
    <row r="174" s="16" customFormat="1">
      <c r="A174" s="16"/>
      <c r="B174" s="256"/>
      <c r="C174" s="257"/>
      <c r="D174" s="219" t="s">
        <v>170</v>
      </c>
      <c r="E174" s="258" t="s">
        <v>75</v>
      </c>
      <c r="F174" s="259" t="s">
        <v>236</v>
      </c>
      <c r="G174" s="257"/>
      <c r="H174" s="260">
        <v>615.88900000000001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6" t="s">
        <v>170</v>
      </c>
      <c r="AU174" s="266" t="s">
        <v>87</v>
      </c>
      <c r="AV174" s="16" t="s">
        <v>146</v>
      </c>
      <c r="AW174" s="16" t="s">
        <v>38</v>
      </c>
      <c r="AX174" s="16" t="s">
        <v>85</v>
      </c>
      <c r="AY174" s="266" t="s">
        <v>139</v>
      </c>
    </row>
    <row r="175" s="2" customFormat="1" ht="24.15" customHeight="1">
      <c r="A175" s="40"/>
      <c r="B175" s="41"/>
      <c r="C175" s="206" t="s">
        <v>242</v>
      </c>
      <c r="D175" s="206" t="s">
        <v>141</v>
      </c>
      <c r="E175" s="207" t="s">
        <v>275</v>
      </c>
      <c r="F175" s="208" t="s">
        <v>276</v>
      </c>
      <c r="G175" s="209" t="s">
        <v>167</v>
      </c>
      <c r="H175" s="210">
        <v>1231.777</v>
      </c>
      <c r="I175" s="211"/>
      <c r="J175" s="212">
        <f>ROUND(I175*H175,2)</f>
        <v>0</v>
      </c>
      <c r="K175" s="208" t="s">
        <v>145</v>
      </c>
      <c r="L175" s="46"/>
      <c r="M175" s="213" t="s">
        <v>75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146</v>
      </c>
      <c r="AT175" s="217" t="s">
        <v>141</v>
      </c>
      <c r="AU175" s="217" t="s">
        <v>87</v>
      </c>
      <c r="AY175" s="19" t="s">
        <v>139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146</v>
      </c>
      <c r="BM175" s="217" t="s">
        <v>891</v>
      </c>
    </row>
    <row r="176" s="2" customFormat="1">
      <c r="A176" s="40"/>
      <c r="B176" s="41"/>
      <c r="C176" s="42"/>
      <c r="D176" s="219" t="s">
        <v>148</v>
      </c>
      <c r="E176" s="42"/>
      <c r="F176" s="220" t="s">
        <v>278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148</v>
      </c>
      <c r="AU176" s="19" t="s">
        <v>87</v>
      </c>
    </row>
    <row r="177" s="13" customFormat="1">
      <c r="A177" s="13"/>
      <c r="B177" s="224"/>
      <c r="C177" s="225"/>
      <c r="D177" s="219" t="s">
        <v>170</v>
      </c>
      <c r="E177" s="226" t="s">
        <v>75</v>
      </c>
      <c r="F177" s="227" t="s">
        <v>892</v>
      </c>
      <c r="G177" s="225"/>
      <c r="H177" s="228">
        <v>1231.777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170</v>
      </c>
      <c r="AU177" s="234" t="s">
        <v>87</v>
      </c>
      <c r="AV177" s="13" t="s">
        <v>87</v>
      </c>
      <c r="AW177" s="13" t="s">
        <v>38</v>
      </c>
      <c r="AX177" s="13" t="s">
        <v>85</v>
      </c>
      <c r="AY177" s="234" t="s">
        <v>139</v>
      </c>
    </row>
    <row r="178" s="2" customFormat="1" ht="24.15" customHeight="1">
      <c r="A178" s="40"/>
      <c r="B178" s="41"/>
      <c r="C178" s="206" t="s">
        <v>250</v>
      </c>
      <c r="D178" s="206" t="s">
        <v>141</v>
      </c>
      <c r="E178" s="207" t="s">
        <v>281</v>
      </c>
      <c r="F178" s="208" t="s">
        <v>282</v>
      </c>
      <c r="G178" s="209" t="s">
        <v>283</v>
      </c>
      <c r="H178" s="210">
        <v>1461.3620000000001</v>
      </c>
      <c r="I178" s="211"/>
      <c r="J178" s="212">
        <f>ROUND(I178*H178,2)</f>
        <v>0</v>
      </c>
      <c r="K178" s="208" t="s">
        <v>145</v>
      </c>
      <c r="L178" s="46"/>
      <c r="M178" s="213" t="s">
        <v>75</v>
      </c>
      <c r="N178" s="214" t="s">
        <v>47</v>
      </c>
      <c r="O178" s="86"/>
      <c r="P178" s="215">
        <f>O178*H178</f>
        <v>0</v>
      </c>
      <c r="Q178" s="215">
        <v>0</v>
      </c>
      <c r="R178" s="215">
        <f>Q178*H178</f>
        <v>0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146</v>
      </c>
      <c r="AT178" s="217" t="s">
        <v>141</v>
      </c>
      <c r="AU178" s="217" t="s">
        <v>87</v>
      </c>
      <c r="AY178" s="19" t="s">
        <v>139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85</v>
      </c>
      <c r="BK178" s="218">
        <f>ROUND(I178*H178,2)</f>
        <v>0</v>
      </c>
      <c r="BL178" s="19" t="s">
        <v>146</v>
      </c>
      <c r="BM178" s="217" t="s">
        <v>893</v>
      </c>
    </row>
    <row r="179" s="2" customFormat="1">
      <c r="A179" s="40"/>
      <c r="B179" s="41"/>
      <c r="C179" s="42"/>
      <c r="D179" s="219" t="s">
        <v>148</v>
      </c>
      <c r="E179" s="42"/>
      <c r="F179" s="220" t="s">
        <v>285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148</v>
      </c>
      <c r="AU179" s="19" t="s">
        <v>87</v>
      </c>
    </row>
    <row r="180" s="13" customFormat="1">
      <c r="A180" s="13"/>
      <c r="B180" s="224"/>
      <c r="C180" s="225"/>
      <c r="D180" s="219" t="s">
        <v>170</v>
      </c>
      <c r="E180" s="226" t="s">
        <v>75</v>
      </c>
      <c r="F180" s="227" t="s">
        <v>894</v>
      </c>
      <c r="G180" s="225"/>
      <c r="H180" s="228">
        <v>1461.3620000000001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170</v>
      </c>
      <c r="AU180" s="234" t="s">
        <v>87</v>
      </c>
      <c r="AV180" s="13" t="s">
        <v>87</v>
      </c>
      <c r="AW180" s="13" t="s">
        <v>38</v>
      </c>
      <c r="AX180" s="13" t="s">
        <v>85</v>
      </c>
      <c r="AY180" s="234" t="s">
        <v>139</v>
      </c>
    </row>
    <row r="181" s="2" customFormat="1" ht="24.15" customHeight="1">
      <c r="A181" s="40"/>
      <c r="B181" s="41"/>
      <c r="C181" s="206" t="s">
        <v>255</v>
      </c>
      <c r="D181" s="206" t="s">
        <v>141</v>
      </c>
      <c r="E181" s="207" t="s">
        <v>288</v>
      </c>
      <c r="F181" s="208" t="s">
        <v>289</v>
      </c>
      <c r="G181" s="209" t="s">
        <v>167</v>
      </c>
      <c r="H181" s="210">
        <v>811.86800000000005</v>
      </c>
      <c r="I181" s="211"/>
      <c r="J181" s="212">
        <f>ROUND(I181*H181,2)</f>
        <v>0</v>
      </c>
      <c r="K181" s="208" t="s">
        <v>145</v>
      </c>
      <c r="L181" s="46"/>
      <c r="M181" s="213" t="s">
        <v>75</v>
      </c>
      <c r="N181" s="214" t="s">
        <v>47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146</v>
      </c>
      <c r="AT181" s="217" t="s">
        <v>141</v>
      </c>
      <c r="AU181" s="217" t="s">
        <v>87</v>
      </c>
      <c r="AY181" s="19" t="s">
        <v>139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85</v>
      </c>
      <c r="BK181" s="218">
        <f>ROUND(I181*H181,2)</f>
        <v>0</v>
      </c>
      <c r="BL181" s="19" t="s">
        <v>146</v>
      </c>
      <c r="BM181" s="217" t="s">
        <v>895</v>
      </c>
    </row>
    <row r="182" s="2" customFormat="1">
      <c r="A182" s="40"/>
      <c r="B182" s="41"/>
      <c r="C182" s="42"/>
      <c r="D182" s="219" t="s">
        <v>148</v>
      </c>
      <c r="E182" s="42"/>
      <c r="F182" s="220" t="s">
        <v>291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148</v>
      </c>
      <c r="AU182" s="19" t="s">
        <v>87</v>
      </c>
    </row>
    <row r="183" s="13" customFormat="1">
      <c r="A183" s="13"/>
      <c r="B183" s="224"/>
      <c r="C183" s="225"/>
      <c r="D183" s="219" t="s">
        <v>170</v>
      </c>
      <c r="E183" s="226" t="s">
        <v>75</v>
      </c>
      <c r="F183" s="227" t="s">
        <v>896</v>
      </c>
      <c r="G183" s="225"/>
      <c r="H183" s="228">
        <v>811.86800000000005</v>
      </c>
      <c r="I183" s="229"/>
      <c r="J183" s="225"/>
      <c r="K183" s="225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170</v>
      </c>
      <c r="AU183" s="234" t="s">
        <v>87</v>
      </c>
      <c r="AV183" s="13" t="s">
        <v>87</v>
      </c>
      <c r="AW183" s="13" t="s">
        <v>38</v>
      </c>
      <c r="AX183" s="13" t="s">
        <v>85</v>
      </c>
      <c r="AY183" s="234" t="s">
        <v>139</v>
      </c>
    </row>
    <row r="184" s="2" customFormat="1" ht="24.15" customHeight="1">
      <c r="A184" s="40"/>
      <c r="B184" s="41"/>
      <c r="C184" s="206" t="s">
        <v>260</v>
      </c>
      <c r="D184" s="206" t="s">
        <v>141</v>
      </c>
      <c r="E184" s="207" t="s">
        <v>294</v>
      </c>
      <c r="F184" s="208" t="s">
        <v>295</v>
      </c>
      <c r="G184" s="209" t="s">
        <v>167</v>
      </c>
      <c r="H184" s="210">
        <v>419.90899999999999</v>
      </c>
      <c r="I184" s="211"/>
      <c r="J184" s="212">
        <f>ROUND(I184*H184,2)</f>
        <v>0</v>
      </c>
      <c r="K184" s="208" t="s">
        <v>145</v>
      </c>
      <c r="L184" s="46"/>
      <c r="M184" s="213" t="s">
        <v>75</v>
      </c>
      <c r="N184" s="214" t="s">
        <v>47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146</v>
      </c>
      <c r="AT184" s="217" t="s">
        <v>141</v>
      </c>
      <c r="AU184" s="217" t="s">
        <v>87</v>
      </c>
      <c r="AY184" s="19" t="s">
        <v>139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85</v>
      </c>
      <c r="BK184" s="218">
        <f>ROUND(I184*H184,2)</f>
        <v>0</v>
      </c>
      <c r="BL184" s="19" t="s">
        <v>146</v>
      </c>
      <c r="BM184" s="217" t="s">
        <v>897</v>
      </c>
    </row>
    <row r="185" s="2" customFormat="1">
      <c r="A185" s="40"/>
      <c r="B185" s="41"/>
      <c r="C185" s="42"/>
      <c r="D185" s="219" t="s">
        <v>148</v>
      </c>
      <c r="E185" s="42"/>
      <c r="F185" s="220" t="s">
        <v>297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148</v>
      </c>
      <c r="AU185" s="19" t="s">
        <v>87</v>
      </c>
    </row>
    <row r="186" s="13" customFormat="1">
      <c r="A186" s="13"/>
      <c r="B186" s="224"/>
      <c r="C186" s="225"/>
      <c r="D186" s="219" t="s">
        <v>170</v>
      </c>
      <c r="E186" s="226" t="s">
        <v>75</v>
      </c>
      <c r="F186" s="227" t="s">
        <v>865</v>
      </c>
      <c r="G186" s="225"/>
      <c r="H186" s="228">
        <v>1343.4300000000001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170</v>
      </c>
      <c r="AU186" s="234" t="s">
        <v>87</v>
      </c>
      <c r="AV186" s="13" t="s">
        <v>87</v>
      </c>
      <c r="AW186" s="13" t="s">
        <v>38</v>
      </c>
      <c r="AX186" s="13" t="s">
        <v>77</v>
      </c>
      <c r="AY186" s="234" t="s">
        <v>139</v>
      </c>
    </row>
    <row r="187" s="13" customFormat="1">
      <c r="A187" s="13"/>
      <c r="B187" s="224"/>
      <c r="C187" s="225"/>
      <c r="D187" s="219" t="s">
        <v>170</v>
      </c>
      <c r="E187" s="226" t="s">
        <v>75</v>
      </c>
      <c r="F187" s="227" t="s">
        <v>866</v>
      </c>
      <c r="G187" s="225"/>
      <c r="H187" s="228">
        <v>112.532</v>
      </c>
      <c r="I187" s="229"/>
      <c r="J187" s="225"/>
      <c r="K187" s="225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170</v>
      </c>
      <c r="AU187" s="234" t="s">
        <v>87</v>
      </c>
      <c r="AV187" s="13" t="s">
        <v>87</v>
      </c>
      <c r="AW187" s="13" t="s">
        <v>38</v>
      </c>
      <c r="AX187" s="13" t="s">
        <v>77</v>
      </c>
      <c r="AY187" s="234" t="s">
        <v>139</v>
      </c>
    </row>
    <row r="188" s="13" customFormat="1">
      <c r="A188" s="13"/>
      <c r="B188" s="224"/>
      <c r="C188" s="225"/>
      <c r="D188" s="219" t="s">
        <v>170</v>
      </c>
      <c r="E188" s="226" t="s">
        <v>75</v>
      </c>
      <c r="F188" s="227" t="s">
        <v>867</v>
      </c>
      <c r="G188" s="225"/>
      <c r="H188" s="228">
        <v>-205.399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170</v>
      </c>
      <c r="AU188" s="234" t="s">
        <v>87</v>
      </c>
      <c r="AV188" s="13" t="s">
        <v>87</v>
      </c>
      <c r="AW188" s="13" t="s">
        <v>38</v>
      </c>
      <c r="AX188" s="13" t="s">
        <v>77</v>
      </c>
      <c r="AY188" s="234" t="s">
        <v>139</v>
      </c>
    </row>
    <row r="189" s="13" customFormat="1">
      <c r="A189" s="13"/>
      <c r="B189" s="224"/>
      <c r="C189" s="225"/>
      <c r="D189" s="219" t="s">
        <v>170</v>
      </c>
      <c r="E189" s="226" t="s">
        <v>75</v>
      </c>
      <c r="F189" s="227" t="s">
        <v>868</v>
      </c>
      <c r="G189" s="225"/>
      <c r="H189" s="228">
        <v>-3.27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170</v>
      </c>
      <c r="AU189" s="234" t="s">
        <v>87</v>
      </c>
      <c r="AV189" s="13" t="s">
        <v>87</v>
      </c>
      <c r="AW189" s="13" t="s">
        <v>38</v>
      </c>
      <c r="AX189" s="13" t="s">
        <v>77</v>
      </c>
      <c r="AY189" s="234" t="s">
        <v>139</v>
      </c>
    </row>
    <row r="190" s="13" customFormat="1">
      <c r="A190" s="13"/>
      <c r="B190" s="224"/>
      <c r="C190" s="225"/>
      <c r="D190" s="219" t="s">
        <v>170</v>
      </c>
      <c r="E190" s="226" t="s">
        <v>75</v>
      </c>
      <c r="F190" s="227" t="s">
        <v>869</v>
      </c>
      <c r="G190" s="225"/>
      <c r="H190" s="228">
        <v>-7.6699999999999999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170</v>
      </c>
      <c r="AU190" s="234" t="s">
        <v>87</v>
      </c>
      <c r="AV190" s="13" t="s">
        <v>87</v>
      </c>
      <c r="AW190" s="13" t="s">
        <v>38</v>
      </c>
      <c r="AX190" s="13" t="s">
        <v>77</v>
      </c>
      <c r="AY190" s="234" t="s">
        <v>139</v>
      </c>
    </row>
    <row r="191" s="13" customFormat="1">
      <c r="A191" s="13"/>
      <c r="B191" s="224"/>
      <c r="C191" s="225"/>
      <c r="D191" s="219" t="s">
        <v>170</v>
      </c>
      <c r="E191" s="226" t="s">
        <v>75</v>
      </c>
      <c r="F191" s="227" t="s">
        <v>870</v>
      </c>
      <c r="G191" s="225"/>
      <c r="H191" s="228">
        <v>-7.8460000000000001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170</v>
      </c>
      <c r="AU191" s="234" t="s">
        <v>87</v>
      </c>
      <c r="AV191" s="13" t="s">
        <v>87</v>
      </c>
      <c r="AW191" s="13" t="s">
        <v>38</v>
      </c>
      <c r="AX191" s="13" t="s">
        <v>77</v>
      </c>
      <c r="AY191" s="234" t="s">
        <v>139</v>
      </c>
    </row>
    <row r="192" s="14" customFormat="1">
      <c r="A192" s="14"/>
      <c r="B192" s="235"/>
      <c r="C192" s="236"/>
      <c r="D192" s="219" t="s">
        <v>170</v>
      </c>
      <c r="E192" s="237" t="s">
        <v>75</v>
      </c>
      <c r="F192" s="238" t="s">
        <v>172</v>
      </c>
      <c r="G192" s="236"/>
      <c r="H192" s="239">
        <v>1231.777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170</v>
      </c>
      <c r="AU192" s="245" t="s">
        <v>87</v>
      </c>
      <c r="AV192" s="14" t="s">
        <v>153</v>
      </c>
      <c r="AW192" s="14" t="s">
        <v>38</v>
      </c>
      <c r="AX192" s="14" t="s">
        <v>77</v>
      </c>
      <c r="AY192" s="245" t="s">
        <v>139</v>
      </c>
    </row>
    <row r="193" s="13" customFormat="1">
      <c r="A193" s="13"/>
      <c r="B193" s="224"/>
      <c r="C193" s="225"/>
      <c r="D193" s="219" t="s">
        <v>170</v>
      </c>
      <c r="E193" s="226" t="s">
        <v>75</v>
      </c>
      <c r="F193" s="227" t="s">
        <v>898</v>
      </c>
      <c r="G193" s="225"/>
      <c r="H193" s="228">
        <v>-3.9940000000000002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170</v>
      </c>
      <c r="AU193" s="234" t="s">
        <v>87</v>
      </c>
      <c r="AV193" s="13" t="s">
        <v>87</v>
      </c>
      <c r="AW193" s="13" t="s">
        <v>38</v>
      </c>
      <c r="AX193" s="13" t="s">
        <v>77</v>
      </c>
      <c r="AY193" s="234" t="s">
        <v>139</v>
      </c>
    </row>
    <row r="194" s="13" customFormat="1">
      <c r="A194" s="13"/>
      <c r="B194" s="224"/>
      <c r="C194" s="225"/>
      <c r="D194" s="219" t="s">
        <v>170</v>
      </c>
      <c r="E194" s="226" t="s">
        <v>75</v>
      </c>
      <c r="F194" s="227" t="s">
        <v>899</v>
      </c>
      <c r="G194" s="225"/>
      <c r="H194" s="228">
        <v>-321.88400000000001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170</v>
      </c>
      <c r="AU194" s="234" t="s">
        <v>87</v>
      </c>
      <c r="AV194" s="13" t="s">
        <v>87</v>
      </c>
      <c r="AW194" s="13" t="s">
        <v>38</v>
      </c>
      <c r="AX194" s="13" t="s">
        <v>77</v>
      </c>
      <c r="AY194" s="234" t="s">
        <v>139</v>
      </c>
    </row>
    <row r="195" s="13" customFormat="1">
      <c r="A195" s="13"/>
      <c r="B195" s="224"/>
      <c r="C195" s="225"/>
      <c r="D195" s="219" t="s">
        <v>170</v>
      </c>
      <c r="E195" s="226" t="s">
        <v>75</v>
      </c>
      <c r="F195" s="227" t="s">
        <v>900</v>
      </c>
      <c r="G195" s="225"/>
      <c r="H195" s="228">
        <v>-62.259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170</v>
      </c>
      <c r="AU195" s="234" t="s">
        <v>87</v>
      </c>
      <c r="AV195" s="13" t="s">
        <v>87</v>
      </c>
      <c r="AW195" s="13" t="s">
        <v>38</v>
      </c>
      <c r="AX195" s="13" t="s">
        <v>77</v>
      </c>
      <c r="AY195" s="234" t="s">
        <v>139</v>
      </c>
    </row>
    <row r="196" s="13" customFormat="1">
      <c r="A196" s="13"/>
      <c r="B196" s="224"/>
      <c r="C196" s="225"/>
      <c r="D196" s="219" t="s">
        <v>170</v>
      </c>
      <c r="E196" s="226" t="s">
        <v>75</v>
      </c>
      <c r="F196" s="227" t="s">
        <v>901</v>
      </c>
      <c r="G196" s="225"/>
      <c r="H196" s="228">
        <v>-3.8220000000000001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170</v>
      </c>
      <c r="AU196" s="234" t="s">
        <v>87</v>
      </c>
      <c r="AV196" s="13" t="s">
        <v>87</v>
      </c>
      <c r="AW196" s="13" t="s">
        <v>38</v>
      </c>
      <c r="AX196" s="13" t="s">
        <v>77</v>
      </c>
      <c r="AY196" s="234" t="s">
        <v>139</v>
      </c>
    </row>
    <row r="197" s="13" customFormat="1">
      <c r="A197" s="13"/>
      <c r="B197" s="224"/>
      <c r="C197" s="225"/>
      <c r="D197" s="219" t="s">
        <v>170</v>
      </c>
      <c r="E197" s="226" t="s">
        <v>75</v>
      </c>
      <c r="F197" s="227" t="s">
        <v>884</v>
      </c>
      <c r="G197" s="225"/>
      <c r="H197" s="228">
        <v>-419.90899999999999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170</v>
      </c>
      <c r="AU197" s="234" t="s">
        <v>87</v>
      </c>
      <c r="AV197" s="13" t="s">
        <v>87</v>
      </c>
      <c r="AW197" s="13" t="s">
        <v>38</v>
      </c>
      <c r="AX197" s="13" t="s">
        <v>77</v>
      </c>
      <c r="AY197" s="234" t="s">
        <v>139</v>
      </c>
    </row>
    <row r="198" s="16" customFormat="1">
      <c r="A198" s="16"/>
      <c r="B198" s="256"/>
      <c r="C198" s="257"/>
      <c r="D198" s="219" t="s">
        <v>170</v>
      </c>
      <c r="E198" s="258" t="s">
        <v>75</v>
      </c>
      <c r="F198" s="259" t="s">
        <v>236</v>
      </c>
      <c r="G198" s="257"/>
      <c r="H198" s="260">
        <v>419.90899999999999</v>
      </c>
      <c r="I198" s="261"/>
      <c r="J198" s="257"/>
      <c r="K198" s="257"/>
      <c r="L198" s="262"/>
      <c r="M198" s="263"/>
      <c r="N198" s="264"/>
      <c r="O198" s="264"/>
      <c r="P198" s="264"/>
      <c r="Q198" s="264"/>
      <c r="R198" s="264"/>
      <c r="S198" s="264"/>
      <c r="T198" s="265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66" t="s">
        <v>170</v>
      </c>
      <c r="AU198" s="266" t="s">
        <v>87</v>
      </c>
      <c r="AV198" s="16" t="s">
        <v>146</v>
      </c>
      <c r="AW198" s="16" t="s">
        <v>38</v>
      </c>
      <c r="AX198" s="16" t="s">
        <v>85</v>
      </c>
      <c r="AY198" s="266" t="s">
        <v>139</v>
      </c>
    </row>
    <row r="199" s="2" customFormat="1" ht="14.4" customHeight="1">
      <c r="A199" s="40"/>
      <c r="B199" s="41"/>
      <c r="C199" s="267" t="s">
        <v>264</v>
      </c>
      <c r="D199" s="267" t="s">
        <v>305</v>
      </c>
      <c r="E199" s="268" t="s">
        <v>306</v>
      </c>
      <c r="F199" s="269" t="s">
        <v>307</v>
      </c>
      <c r="G199" s="270" t="s">
        <v>283</v>
      </c>
      <c r="H199" s="271">
        <v>839.81799999999998</v>
      </c>
      <c r="I199" s="272"/>
      <c r="J199" s="273">
        <f>ROUND(I199*H199,2)</f>
        <v>0</v>
      </c>
      <c r="K199" s="269" t="s">
        <v>145</v>
      </c>
      <c r="L199" s="274"/>
      <c r="M199" s="275" t="s">
        <v>75</v>
      </c>
      <c r="N199" s="276" t="s">
        <v>47</v>
      </c>
      <c r="O199" s="86"/>
      <c r="P199" s="215">
        <f>O199*H199</f>
        <v>0</v>
      </c>
      <c r="Q199" s="215">
        <v>1</v>
      </c>
      <c r="R199" s="215">
        <f>Q199*H199</f>
        <v>839.81799999999998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180</v>
      </c>
      <c r="AT199" s="217" t="s">
        <v>305</v>
      </c>
      <c r="AU199" s="217" t="s">
        <v>87</v>
      </c>
      <c r="AY199" s="19" t="s">
        <v>139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85</v>
      </c>
      <c r="BK199" s="218">
        <f>ROUND(I199*H199,2)</f>
        <v>0</v>
      </c>
      <c r="BL199" s="19" t="s">
        <v>146</v>
      </c>
      <c r="BM199" s="217" t="s">
        <v>902</v>
      </c>
    </row>
    <row r="200" s="13" customFormat="1">
      <c r="A200" s="13"/>
      <c r="B200" s="224"/>
      <c r="C200" s="225"/>
      <c r="D200" s="219" t="s">
        <v>170</v>
      </c>
      <c r="E200" s="226" t="s">
        <v>75</v>
      </c>
      <c r="F200" s="227" t="s">
        <v>903</v>
      </c>
      <c r="G200" s="225"/>
      <c r="H200" s="228">
        <v>839.81799999999998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170</v>
      </c>
      <c r="AU200" s="234" t="s">
        <v>87</v>
      </c>
      <c r="AV200" s="13" t="s">
        <v>87</v>
      </c>
      <c r="AW200" s="13" t="s">
        <v>38</v>
      </c>
      <c r="AX200" s="13" t="s">
        <v>85</v>
      </c>
      <c r="AY200" s="234" t="s">
        <v>139</v>
      </c>
    </row>
    <row r="201" s="2" customFormat="1" ht="24.15" customHeight="1">
      <c r="A201" s="40"/>
      <c r="B201" s="41"/>
      <c r="C201" s="206" t="s">
        <v>7</v>
      </c>
      <c r="D201" s="206" t="s">
        <v>141</v>
      </c>
      <c r="E201" s="207" t="s">
        <v>294</v>
      </c>
      <c r="F201" s="208" t="s">
        <v>295</v>
      </c>
      <c r="G201" s="209" t="s">
        <v>167</v>
      </c>
      <c r="H201" s="210">
        <v>419.90899999999999</v>
      </c>
      <c r="I201" s="211"/>
      <c r="J201" s="212">
        <f>ROUND(I201*H201,2)</f>
        <v>0</v>
      </c>
      <c r="K201" s="208" t="s">
        <v>145</v>
      </c>
      <c r="L201" s="46"/>
      <c r="M201" s="213" t="s">
        <v>75</v>
      </c>
      <c r="N201" s="214" t="s">
        <v>47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146</v>
      </c>
      <c r="AT201" s="217" t="s">
        <v>141</v>
      </c>
      <c r="AU201" s="217" t="s">
        <v>87</v>
      </c>
      <c r="AY201" s="19" t="s">
        <v>139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85</v>
      </c>
      <c r="BK201" s="218">
        <f>ROUND(I201*H201,2)</f>
        <v>0</v>
      </c>
      <c r="BL201" s="19" t="s">
        <v>146</v>
      </c>
      <c r="BM201" s="217" t="s">
        <v>904</v>
      </c>
    </row>
    <row r="202" s="2" customFormat="1">
      <c r="A202" s="40"/>
      <c r="B202" s="41"/>
      <c r="C202" s="42"/>
      <c r="D202" s="219" t="s">
        <v>148</v>
      </c>
      <c r="E202" s="42"/>
      <c r="F202" s="220" t="s">
        <v>297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148</v>
      </c>
      <c r="AU202" s="19" t="s">
        <v>87</v>
      </c>
    </row>
    <row r="203" s="2" customFormat="1" ht="37.8" customHeight="1">
      <c r="A203" s="40"/>
      <c r="B203" s="41"/>
      <c r="C203" s="206" t="s">
        <v>274</v>
      </c>
      <c r="D203" s="206" t="s">
        <v>141</v>
      </c>
      <c r="E203" s="207" t="s">
        <v>313</v>
      </c>
      <c r="F203" s="208" t="s">
        <v>314</v>
      </c>
      <c r="G203" s="209" t="s">
        <v>167</v>
      </c>
      <c r="H203" s="210">
        <v>321.88400000000001</v>
      </c>
      <c r="I203" s="211"/>
      <c r="J203" s="212">
        <f>ROUND(I203*H203,2)</f>
        <v>0</v>
      </c>
      <c r="K203" s="208" t="s">
        <v>145</v>
      </c>
      <c r="L203" s="46"/>
      <c r="M203" s="213" t="s">
        <v>75</v>
      </c>
      <c r="N203" s="214" t="s">
        <v>47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146</v>
      </c>
      <c r="AT203" s="217" t="s">
        <v>141</v>
      </c>
      <c r="AU203" s="217" t="s">
        <v>87</v>
      </c>
      <c r="AY203" s="19" t="s">
        <v>139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85</v>
      </c>
      <c r="BK203" s="218">
        <f>ROUND(I203*H203,2)</f>
        <v>0</v>
      </c>
      <c r="BL203" s="19" t="s">
        <v>146</v>
      </c>
      <c r="BM203" s="217" t="s">
        <v>905</v>
      </c>
    </row>
    <row r="204" s="2" customFormat="1">
      <c r="A204" s="40"/>
      <c r="B204" s="41"/>
      <c r="C204" s="42"/>
      <c r="D204" s="219" t="s">
        <v>148</v>
      </c>
      <c r="E204" s="42"/>
      <c r="F204" s="220" t="s">
        <v>316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148</v>
      </c>
      <c r="AU204" s="19" t="s">
        <v>87</v>
      </c>
    </row>
    <row r="205" s="13" customFormat="1">
      <c r="A205" s="13"/>
      <c r="B205" s="224"/>
      <c r="C205" s="225"/>
      <c r="D205" s="219" t="s">
        <v>170</v>
      </c>
      <c r="E205" s="226" t="s">
        <v>75</v>
      </c>
      <c r="F205" s="227" t="s">
        <v>906</v>
      </c>
      <c r="G205" s="225"/>
      <c r="H205" s="228">
        <v>361.07799999999997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170</v>
      </c>
      <c r="AU205" s="234" t="s">
        <v>87</v>
      </c>
      <c r="AV205" s="13" t="s">
        <v>87</v>
      </c>
      <c r="AW205" s="13" t="s">
        <v>38</v>
      </c>
      <c r="AX205" s="13" t="s">
        <v>77</v>
      </c>
      <c r="AY205" s="234" t="s">
        <v>139</v>
      </c>
    </row>
    <row r="206" s="13" customFormat="1">
      <c r="A206" s="13"/>
      <c r="B206" s="224"/>
      <c r="C206" s="225"/>
      <c r="D206" s="219" t="s">
        <v>170</v>
      </c>
      <c r="E206" s="226" t="s">
        <v>75</v>
      </c>
      <c r="F206" s="227" t="s">
        <v>907</v>
      </c>
      <c r="G206" s="225"/>
      <c r="H206" s="228">
        <v>-39.194000000000003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170</v>
      </c>
      <c r="AU206" s="234" t="s">
        <v>87</v>
      </c>
      <c r="AV206" s="13" t="s">
        <v>87</v>
      </c>
      <c r="AW206" s="13" t="s">
        <v>38</v>
      </c>
      <c r="AX206" s="13" t="s">
        <v>77</v>
      </c>
      <c r="AY206" s="234" t="s">
        <v>139</v>
      </c>
    </row>
    <row r="207" s="16" customFormat="1">
      <c r="A207" s="16"/>
      <c r="B207" s="256"/>
      <c r="C207" s="257"/>
      <c r="D207" s="219" t="s">
        <v>170</v>
      </c>
      <c r="E207" s="258" t="s">
        <v>75</v>
      </c>
      <c r="F207" s="259" t="s">
        <v>236</v>
      </c>
      <c r="G207" s="257"/>
      <c r="H207" s="260">
        <v>321.88400000000001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66" t="s">
        <v>170</v>
      </c>
      <c r="AU207" s="266" t="s">
        <v>87</v>
      </c>
      <c r="AV207" s="16" t="s">
        <v>146</v>
      </c>
      <c r="AW207" s="16" t="s">
        <v>38</v>
      </c>
      <c r="AX207" s="16" t="s">
        <v>85</v>
      </c>
      <c r="AY207" s="266" t="s">
        <v>139</v>
      </c>
    </row>
    <row r="208" s="2" customFormat="1" ht="14.4" customHeight="1">
      <c r="A208" s="40"/>
      <c r="B208" s="41"/>
      <c r="C208" s="267" t="s">
        <v>280</v>
      </c>
      <c r="D208" s="267" t="s">
        <v>305</v>
      </c>
      <c r="E208" s="268" t="s">
        <v>326</v>
      </c>
      <c r="F208" s="269" t="s">
        <v>327</v>
      </c>
      <c r="G208" s="270" t="s">
        <v>283</v>
      </c>
      <c r="H208" s="271">
        <v>643.76800000000003</v>
      </c>
      <c r="I208" s="272"/>
      <c r="J208" s="273">
        <f>ROUND(I208*H208,2)</f>
        <v>0</v>
      </c>
      <c r="K208" s="269" t="s">
        <v>145</v>
      </c>
      <c r="L208" s="274"/>
      <c r="M208" s="275" t="s">
        <v>75</v>
      </c>
      <c r="N208" s="276" t="s">
        <v>47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180</v>
      </c>
      <c r="AT208" s="217" t="s">
        <v>305</v>
      </c>
      <c r="AU208" s="217" t="s">
        <v>87</v>
      </c>
      <c r="AY208" s="19" t="s">
        <v>139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85</v>
      </c>
      <c r="BK208" s="218">
        <f>ROUND(I208*H208,2)</f>
        <v>0</v>
      </c>
      <c r="BL208" s="19" t="s">
        <v>146</v>
      </c>
      <c r="BM208" s="217" t="s">
        <v>908</v>
      </c>
    </row>
    <row r="209" s="13" customFormat="1">
      <c r="A209" s="13"/>
      <c r="B209" s="224"/>
      <c r="C209" s="225"/>
      <c r="D209" s="219" t="s">
        <v>170</v>
      </c>
      <c r="E209" s="226" t="s">
        <v>75</v>
      </c>
      <c r="F209" s="227" t="s">
        <v>909</v>
      </c>
      <c r="G209" s="225"/>
      <c r="H209" s="228">
        <v>643.76800000000003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170</v>
      </c>
      <c r="AU209" s="234" t="s">
        <v>87</v>
      </c>
      <c r="AV209" s="13" t="s">
        <v>87</v>
      </c>
      <c r="AW209" s="13" t="s">
        <v>38</v>
      </c>
      <c r="AX209" s="13" t="s">
        <v>85</v>
      </c>
      <c r="AY209" s="234" t="s">
        <v>139</v>
      </c>
    </row>
    <row r="210" s="2" customFormat="1" ht="14.4" customHeight="1">
      <c r="A210" s="40"/>
      <c r="B210" s="41"/>
      <c r="C210" s="206" t="s">
        <v>287</v>
      </c>
      <c r="D210" s="206" t="s">
        <v>141</v>
      </c>
      <c r="E210" s="207" t="s">
        <v>331</v>
      </c>
      <c r="F210" s="208" t="s">
        <v>332</v>
      </c>
      <c r="G210" s="209" t="s">
        <v>144</v>
      </c>
      <c r="H210" s="210">
        <v>56</v>
      </c>
      <c r="I210" s="211"/>
      <c r="J210" s="212">
        <f>ROUND(I210*H210,2)</f>
        <v>0</v>
      </c>
      <c r="K210" s="208" t="s">
        <v>75</v>
      </c>
      <c r="L210" s="46"/>
      <c r="M210" s="213" t="s">
        <v>75</v>
      </c>
      <c r="N210" s="214" t="s">
        <v>47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146</v>
      </c>
      <c r="AT210" s="217" t="s">
        <v>141</v>
      </c>
      <c r="AU210" s="217" t="s">
        <v>87</v>
      </c>
      <c r="AY210" s="19" t="s">
        <v>139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85</v>
      </c>
      <c r="BK210" s="218">
        <f>ROUND(I210*H210,2)</f>
        <v>0</v>
      </c>
      <c r="BL210" s="19" t="s">
        <v>146</v>
      </c>
      <c r="BM210" s="217" t="s">
        <v>910</v>
      </c>
    </row>
    <row r="211" s="12" customFormat="1" ht="22.8" customHeight="1">
      <c r="A211" s="12"/>
      <c r="B211" s="190"/>
      <c r="C211" s="191"/>
      <c r="D211" s="192" t="s">
        <v>76</v>
      </c>
      <c r="E211" s="204" t="s">
        <v>87</v>
      </c>
      <c r="F211" s="204" t="s">
        <v>334</v>
      </c>
      <c r="G211" s="191"/>
      <c r="H211" s="191"/>
      <c r="I211" s="194"/>
      <c r="J211" s="205">
        <f>BK211</f>
        <v>0</v>
      </c>
      <c r="K211" s="191"/>
      <c r="L211" s="196"/>
      <c r="M211" s="197"/>
      <c r="N211" s="198"/>
      <c r="O211" s="198"/>
      <c r="P211" s="199">
        <f>SUM(P212:P215)</f>
        <v>0</v>
      </c>
      <c r="Q211" s="198"/>
      <c r="R211" s="199">
        <f>SUM(R212:R215)</f>
        <v>0.24117799999999998</v>
      </c>
      <c r="S211" s="198"/>
      <c r="T211" s="200">
        <f>SUM(T212:T215)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1" t="s">
        <v>85</v>
      </c>
      <c r="AT211" s="202" t="s">
        <v>76</v>
      </c>
      <c r="AU211" s="202" t="s">
        <v>85</v>
      </c>
      <c r="AY211" s="201" t="s">
        <v>139</v>
      </c>
      <c r="BK211" s="203">
        <f>SUM(BK212:BK215)</f>
        <v>0</v>
      </c>
    </row>
    <row r="212" s="2" customFormat="1" ht="14.4" customHeight="1">
      <c r="A212" s="40"/>
      <c r="B212" s="41"/>
      <c r="C212" s="206" t="s">
        <v>293</v>
      </c>
      <c r="D212" s="206" t="s">
        <v>141</v>
      </c>
      <c r="E212" s="207" t="s">
        <v>336</v>
      </c>
      <c r="F212" s="208" t="s">
        <v>337</v>
      </c>
      <c r="G212" s="209" t="s">
        <v>144</v>
      </c>
      <c r="H212" s="210">
        <v>492.19999999999999</v>
      </c>
      <c r="I212" s="211"/>
      <c r="J212" s="212">
        <f>ROUND(I212*H212,2)</f>
        <v>0</v>
      </c>
      <c r="K212" s="208" t="s">
        <v>145</v>
      </c>
      <c r="L212" s="46"/>
      <c r="M212" s="213" t="s">
        <v>75</v>
      </c>
      <c r="N212" s="214" t="s">
        <v>47</v>
      </c>
      <c r="O212" s="86"/>
      <c r="P212" s="215">
        <f>O212*H212</f>
        <v>0</v>
      </c>
      <c r="Q212" s="215">
        <v>0.00048999999999999998</v>
      </c>
      <c r="R212" s="215">
        <f>Q212*H212</f>
        <v>0.24117799999999998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146</v>
      </c>
      <c r="AT212" s="217" t="s">
        <v>141</v>
      </c>
      <c r="AU212" s="217" t="s">
        <v>87</v>
      </c>
      <c r="AY212" s="19" t="s">
        <v>139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85</v>
      </c>
      <c r="BK212" s="218">
        <f>ROUND(I212*H212,2)</f>
        <v>0</v>
      </c>
      <c r="BL212" s="19" t="s">
        <v>146</v>
      </c>
      <c r="BM212" s="217" t="s">
        <v>911</v>
      </c>
    </row>
    <row r="213" s="2" customFormat="1">
      <c r="A213" s="40"/>
      <c r="B213" s="41"/>
      <c r="C213" s="42"/>
      <c r="D213" s="219" t="s">
        <v>148</v>
      </c>
      <c r="E213" s="42"/>
      <c r="F213" s="220" t="s">
        <v>339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148</v>
      </c>
      <c r="AU213" s="19" t="s">
        <v>87</v>
      </c>
    </row>
    <row r="214" s="13" customFormat="1">
      <c r="A214" s="13"/>
      <c r="B214" s="224"/>
      <c r="C214" s="225"/>
      <c r="D214" s="219" t="s">
        <v>170</v>
      </c>
      <c r="E214" s="226" t="s">
        <v>75</v>
      </c>
      <c r="F214" s="227" t="s">
        <v>912</v>
      </c>
      <c r="G214" s="225"/>
      <c r="H214" s="228">
        <v>492.19999999999999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170</v>
      </c>
      <c r="AU214" s="234" t="s">
        <v>87</v>
      </c>
      <c r="AV214" s="13" t="s">
        <v>87</v>
      </c>
      <c r="AW214" s="13" t="s">
        <v>38</v>
      </c>
      <c r="AX214" s="13" t="s">
        <v>77</v>
      </c>
      <c r="AY214" s="234" t="s">
        <v>139</v>
      </c>
    </row>
    <row r="215" s="16" customFormat="1">
      <c r="A215" s="16"/>
      <c r="B215" s="256"/>
      <c r="C215" s="257"/>
      <c r="D215" s="219" t="s">
        <v>170</v>
      </c>
      <c r="E215" s="258" t="s">
        <v>75</v>
      </c>
      <c r="F215" s="259" t="s">
        <v>236</v>
      </c>
      <c r="G215" s="257"/>
      <c r="H215" s="260">
        <v>492.19999999999999</v>
      </c>
      <c r="I215" s="261"/>
      <c r="J215" s="257"/>
      <c r="K215" s="257"/>
      <c r="L215" s="262"/>
      <c r="M215" s="263"/>
      <c r="N215" s="264"/>
      <c r="O215" s="264"/>
      <c r="P215" s="264"/>
      <c r="Q215" s="264"/>
      <c r="R215" s="264"/>
      <c r="S215" s="264"/>
      <c r="T215" s="26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66" t="s">
        <v>170</v>
      </c>
      <c r="AU215" s="266" t="s">
        <v>87</v>
      </c>
      <c r="AV215" s="16" t="s">
        <v>146</v>
      </c>
      <c r="AW215" s="16" t="s">
        <v>38</v>
      </c>
      <c r="AX215" s="16" t="s">
        <v>85</v>
      </c>
      <c r="AY215" s="266" t="s">
        <v>139</v>
      </c>
    </row>
    <row r="216" s="12" customFormat="1" ht="22.8" customHeight="1">
      <c r="A216" s="12"/>
      <c r="B216" s="190"/>
      <c r="C216" s="191"/>
      <c r="D216" s="192" t="s">
        <v>76</v>
      </c>
      <c r="E216" s="204" t="s">
        <v>153</v>
      </c>
      <c r="F216" s="204" t="s">
        <v>352</v>
      </c>
      <c r="G216" s="191"/>
      <c r="H216" s="191"/>
      <c r="I216" s="194"/>
      <c r="J216" s="205">
        <f>BK216</f>
        <v>0</v>
      </c>
      <c r="K216" s="191"/>
      <c r="L216" s="196"/>
      <c r="M216" s="197"/>
      <c r="N216" s="198"/>
      <c r="O216" s="198"/>
      <c r="P216" s="199">
        <f>SUM(P217:P224)</f>
        <v>0</v>
      </c>
      <c r="Q216" s="198"/>
      <c r="R216" s="199">
        <f>SUM(R217:R224)</f>
        <v>0</v>
      </c>
      <c r="S216" s="198"/>
      <c r="T216" s="200">
        <f>SUM(T217:T224)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1" t="s">
        <v>85</v>
      </c>
      <c r="AT216" s="202" t="s">
        <v>76</v>
      </c>
      <c r="AU216" s="202" t="s">
        <v>85</v>
      </c>
      <c r="AY216" s="201" t="s">
        <v>139</v>
      </c>
      <c r="BK216" s="203">
        <f>SUM(BK217:BK224)</f>
        <v>0</v>
      </c>
    </row>
    <row r="217" s="2" customFormat="1" ht="14.4" customHeight="1">
      <c r="A217" s="40"/>
      <c r="B217" s="41"/>
      <c r="C217" s="206" t="s">
        <v>304</v>
      </c>
      <c r="D217" s="206" t="s">
        <v>141</v>
      </c>
      <c r="E217" s="207" t="s">
        <v>913</v>
      </c>
      <c r="F217" s="208" t="s">
        <v>914</v>
      </c>
      <c r="G217" s="209" t="s">
        <v>144</v>
      </c>
      <c r="H217" s="210">
        <v>492.19999999999999</v>
      </c>
      <c r="I217" s="211"/>
      <c r="J217" s="212">
        <f>ROUND(I217*H217,2)</f>
        <v>0</v>
      </c>
      <c r="K217" s="208" t="s">
        <v>145</v>
      </c>
      <c r="L217" s="46"/>
      <c r="M217" s="213" t="s">
        <v>75</v>
      </c>
      <c r="N217" s="214" t="s">
        <v>47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146</v>
      </c>
      <c r="AT217" s="217" t="s">
        <v>141</v>
      </c>
      <c r="AU217" s="217" t="s">
        <v>87</v>
      </c>
      <c r="AY217" s="19" t="s">
        <v>139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85</v>
      </c>
      <c r="BK217" s="218">
        <f>ROUND(I217*H217,2)</f>
        <v>0</v>
      </c>
      <c r="BL217" s="19" t="s">
        <v>146</v>
      </c>
      <c r="BM217" s="217" t="s">
        <v>915</v>
      </c>
    </row>
    <row r="218" s="2" customFormat="1">
      <c r="A218" s="40"/>
      <c r="B218" s="41"/>
      <c r="C218" s="42"/>
      <c r="D218" s="219" t="s">
        <v>148</v>
      </c>
      <c r="E218" s="42"/>
      <c r="F218" s="220" t="s">
        <v>916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148</v>
      </c>
      <c r="AU218" s="19" t="s">
        <v>87</v>
      </c>
    </row>
    <row r="219" s="13" customFormat="1">
      <c r="A219" s="13"/>
      <c r="B219" s="224"/>
      <c r="C219" s="225"/>
      <c r="D219" s="219" t="s">
        <v>170</v>
      </c>
      <c r="E219" s="226" t="s">
        <v>75</v>
      </c>
      <c r="F219" s="227" t="s">
        <v>912</v>
      </c>
      <c r="G219" s="225"/>
      <c r="H219" s="228">
        <v>492.19999999999999</v>
      </c>
      <c r="I219" s="229"/>
      <c r="J219" s="225"/>
      <c r="K219" s="225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170</v>
      </c>
      <c r="AU219" s="234" t="s">
        <v>87</v>
      </c>
      <c r="AV219" s="13" t="s">
        <v>87</v>
      </c>
      <c r="AW219" s="13" t="s">
        <v>38</v>
      </c>
      <c r="AX219" s="13" t="s">
        <v>77</v>
      </c>
      <c r="AY219" s="234" t="s">
        <v>139</v>
      </c>
    </row>
    <row r="220" s="16" customFormat="1">
      <c r="A220" s="16"/>
      <c r="B220" s="256"/>
      <c r="C220" s="257"/>
      <c r="D220" s="219" t="s">
        <v>170</v>
      </c>
      <c r="E220" s="258" t="s">
        <v>75</v>
      </c>
      <c r="F220" s="259" t="s">
        <v>236</v>
      </c>
      <c r="G220" s="257"/>
      <c r="H220" s="260">
        <v>492.19999999999999</v>
      </c>
      <c r="I220" s="261"/>
      <c r="J220" s="257"/>
      <c r="K220" s="257"/>
      <c r="L220" s="262"/>
      <c r="M220" s="263"/>
      <c r="N220" s="264"/>
      <c r="O220" s="264"/>
      <c r="P220" s="264"/>
      <c r="Q220" s="264"/>
      <c r="R220" s="264"/>
      <c r="S220" s="264"/>
      <c r="T220" s="26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66" t="s">
        <v>170</v>
      </c>
      <c r="AU220" s="266" t="s">
        <v>87</v>
      </c>
      <c r="AV220" s="16" t="s">
        <v>146</v>
      </c>
      <c r="AW220" s="16" t="s">
        <v>38</v>
      </c>
      <c r="AX220" s="16" t="s">
        <v>85</v>
      </c>
      <c r="AY220" s="266" t="s">
        <v>139</v>
      </c>
    </row>
    <row r="221" s="2" customFormat="1" ht="14.4" customHeight="1">
      <c r="A221" s="40"/>
      <c r="B221" s="41"/>
      <c r="C221" s="206" t="s">
        <v>310</v>
      </c>
      <c r="D221" s="206" t="s">
        <v>141</v>
      </c>
      <c r="E221" s="207" t="s">
        <v>917</v>
      </c>
      <c r="F221" s="208" t="s">
        <v>918</v>
      </c>
      <c r="G221" s="209" t="s">
        <v>144</v>
      </c>
      <c r="H221" s="210">
        <v>492.19999999999999</v>
      </c>
      <c r="I221" s="211"/>
      <c r="J221" s="212">
        <f>ROUND(I221*H221,2)</f>
        <v>0</v>
      </c>
      <c r="K221" s="208" t="s">
        <v>145</v>
      </c>
      <c r="L221" s="46"/>
      <c r="M221" s="213" t="s">
        <v>75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146</v>
      </c>
      <c r="AT221" s="217" t="s">
        <v>141</v>
      </c>
      <c r="AU221" s="217" t="s">
        <v>87</v>
      </c>
      <c r="AY221" s="19" t="s">
        <v>139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146</v>
      </c>
      <c r="BM221" s="217" t="s">
        <v>919</v>
      </c>
    </row>
    <row r="222" s="2" customFormat="1">
      <c r="A222" s="40"/>
      <c r="B222" s="41"/>
      <c r="C222" s="42"/>
      <c r="D222" s="219" t="s">
        <v>148</v>
      </c>
      <c r="E222" s="42"/>
      <c r="F222" s="220" t="s">
        <v>920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148</v>
      </c>
      <c r="AU222" s="19" t="s">
        <v>87</v>
      </c>
    </row>
    <row r="223" s="13" customFormat="1">
      <c r="A223" s="13"/>
      <c r="B223" s="224"/>
      <c r="C223" s="225"/>
      <c r="D223" s="219" t="s">
        <v>170</v>
      </c>
      <c r="E223" s="226" t="s">
        <v>75</v>
      </c>
      <c r="F223" s="227" t="s">
        <v>912</v>
      </c>
      <c r="G223" s="225"/>
      <c r="H223" s="228">
        <v>492.19999999999999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170</v>
      </c>
      <c r="AU223" s="234" t="s">
        <v>87</v>
      </c>
      <c r="AV223" s="13" t="s">
        <v>87</v>
      </c>
      <c r="AW223" s="13" t="s">
        <v>38</v>
      </c>
      <c r="AX223" s="13" t="s">
        <v>77</v>
      </c>
      <c r="AY223" s="234" t="s">
        <v>139</v>
      </c>
    </row>
    <row r="224" s="16" customFormat="1">
      <c r="A224" s="16"/>
      <c r="B224" s="256"/>
      <c r="C224" s="257"/>
      <c r="D224" s="219" t="s">
        <v>170</v>
      </c>
      <c r="E224" s="258" t="s">
        <v>75</v>
      </c>
      <c r="F224" s="259" t="s">
        <v>236</v>
      </c>
      <c r="G224" s="257"/>
      <c r="H224" s="260">
        <v>492.19999999999999</v>
      </c>
      <c r="I224" s="261"/>
      <c r="J224" s="257"/>
      <c r="K224" s="257"/>
      <c r="L224" s="262"/>
      <c r="M224" s="263"/>
      <c r="N224" s="264"/>
      <c r="O224" s="264"/>
      <c r="P224" s="264"/>
      <c r="Q224" s="264"/>
      <c r="R224" s="264"/>
      <c r="S224" s="264"/>
      <c r="T224" s="265"/>
      <c r="U224" s="16"/>
      <c r="V224" s="16"/>
      <c r="W224" s="16"/>
      <c r="X224" s="16"/>
      <c r="Y224" s="16"/>
      <c r="Z224" s="16"/>
      <c r="AA224" s="16"/>
      <c r="AB224" s="16"/>
      <c r="AC224" s="16"/>
      <c r="AD224" s="16"/>
      <c r="AE224" s="16"/>
      <c r="AT224" s="266" t="s">
        <v>170</v>
      </c>
      <c r="AU224" s="266" t="s">
        <v>87</v>
      </c>
      <c r="AV224" s="16" t="s">
        <v>146</v>
      </c>
      <c r="AW224" s="16" t="s">
        <v>38</v>
      </c>
      <c r="AX224" s="16" t="s">
        <v>85</v>
      </c>
      <c r="AY224" s="266" t="s">
        <v>139</v>
      </c>
    </row>
    <row r="225" s="12" customFormat="1" ht="22.8" customHeight="1">
      <c r="A225" s="12"/>
      <c r="B225" s="190"/>
      <c r="C225" s="191"/>
      <c r="D225" s="192" t="s">
        <v>76</v>
      </c>
      <c r="E225" s="204" t="s">
        <v>146</v>
      </c>
      <c r="F225" s="204" t="s">
        <v>376</v>
      </c>
      <c r="G225" s="191"/>
      <c r="H225" s="191"/>
      <c r="I225" s="194"/>
      <c r="J225" s="205">
        <f>BK225</f>
        <v>0</v>
      </c>
      <c r="K225" s="191"/>
      <c r="L225" s="196"/>
      <c r="M225" s="197"/>
      <c r="N225" s="198"/>
      <c r="O225" s="198"/>
      <c r="P225" s="199">
        <f>SUM(P226:P252)</f>
        <v>0</v>
      </c>
      <c r="Q225" s="198"/>
      <c r="R225" s="199">
        <f>SUM(R226:R252)</f>
        <v>2.7160650400000002</v>
      </c>
      <c r="S225" s="198"/>
      <c r="T225" s="200">
        <f>SUM(T226:T252)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85</v>
      </c>
      <c r="AT225" s="202" t="s">
        <v>76</v>
      </c>
      <c r="AU225" s="202" t="s">
        <v>85</v>
      </c>
      <c r="AY225" s="201" t="s">
        <v>139</v>
      </c>
      <c r="BK225" s="203">
        <f>SUM(BK226:BK252)</f>
        <v>0</v>
      </c>
    </row>
    <row r="226" s="2" customFormat="1" ht="14.4" customHeight="1">
      <c r="A226" s="40"/>
      <c r="B226" s="41"/>
      <c r="C226" s="206" t="s">
        <v>312</v>
      </c>
      <c r="D226" s="206" t="s">
        <v>141</v>
      </c>
      <c r="E226" s="207" t="s">
        <v>378</v>
      </c>
      <c r="F226" s="208" t="s">
        <v>379</v>
      </c>
      <c r="G226" s="209" t="s">
        <v>167</v>
      </c>
      <c r="H226" s="210">
        <v>3.9940000000000002</v>
      </c>
      <c r="I226" s="211"/>
      <c r="J226" s="212">
        <f>ROUND(I226*H226,2)</f>
        <v>0</v>
      </c>
      <c r="K226" s="208" t="s">
        <v>145</v>
      </c>
      <c r="L226" s="46"/>
      <c r="M226" s="213" t="s">
        <v>75</v>
      </c>
      <c r="N226" s="214" t="s">
        <v>47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146</v>
      </c>
      <c r="AT226" s="217" t="s">
        <v>141</v>
      </c>
      <c r="AU226" s="217" t="s">
        <v>87</v>
      </c>
      <c r="AY226" s="19" t="s">
        <v>139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85</v>
      </c>
      <c r="BK226" s="218">
        <f>ROUND(I226*H226,2)</f>
        <v>0</v>
      </c>
      <c r="BL226" s="19" t="s">
        <v>146</v>
      </c>
      <c r="BM226" s="217" t="s">
        <v>921</v>
      </c>
    </row>
    <row r="227" s="2" customFormat="1">
      <c r="A227" s="40"/>
      <c r="B227" s="41"/>
      <c r="C227" s="42"/>
      <c r="D227" s="219" t="s">
        <v>148</v>
      </c>
      <c r="E227" s="42"/>
      <c r="F227" s="220" t="s">
        <v>381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148</v>
      </c>
      <c r="AU227" s="19" t="s">
        <v>87</v>
      </c>
    </row>
    <row r="228" s="13" customFormat="1">
      <c r="A228" s="13"/>
      <c r="B228" s="224"/>
      <c r="C228" s="225"/>
      <c r="D228" s="219" t="s">
        <v>170</v>
      </c>
      <c r="E228" s="226" t="s">
        <v>75</v>
      </c>
      <c r="F228" s="227" t="s">
        <v>922</v>
      </c>
      <c r="G228" s="225"/>
      <c r="H228" s="228">
        <v>3.9940000000000002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170</v>
      </c>
      <c r="AU228" s="234" t="s">
        <v>87</v>
      </c>
      <c r="AV228" s="13" t="s">
        <v>87</v>
      </c>
      <c r="AW228" s="13" t="s">
        <v>38</v>
      </c>
      <c r="AX228" s="13" t="s">
        <v>77</v>
      </c>
      <c r="AY228" s="234" t="s">
        <v>139</v>
      </c>
    </row>
    <row r="229" s="16" customFormat="1">
      <c r="A229" s="16"/>
      <c r="B229" s="256"/>
      <c r="C229" s="257"/>
      <c r="D229" s="219" t="s">
        <v>170</v>
      </c>
      <c r="E229" s="258" t="s">
        <v>75</v>
      </c>
      <c r="F229" s="259" t="s">
        <v>236</v>
      </c>
      <c r="G229" s="257"/>
      <c r="H229" s="260">
        <v>3.9940000000000002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66" t="s">
        <v>170</v>
      </c>
      <c r="AU229" s="266" t="s">
        <v>87</v>
      </c>
      <c r="AV229" s="16" t="s">
        <v>146</v>
      </c>
      <c r="AW229" s="16" t="s">
        <v>38</v>
      </c>
      <c r="AX229" s="16" t="s">
        <v>85</v>
      </c>
      <c r="AY229" s="266" t="s">
        <v>139</v>
      </c>
    </row>
    <row r="230" s="2" customFormat="1" ht="14.4" customHeight="1">
      <c r="A230" s="40"/>
      <c r="B230" s="41"/>
      <c r="C230" s="206" t="s">
        <v>325</v>
      </c>
      <c r="D230" s="206" t="s">
        <v>141</v>
      </c>
      <c r="E230" s="207" t="s">
        <v>923</v>
      </c>
      <c r="F230" s="208" t="s">
        <v>924</v>
      </c>
      <c r="G230" s="209" t="s">
        <v>356</v>
      </c>
      <c r="H230" s="210">
        <v>7</v>
      </c>
      <c r="I230" s="211"/>
      <c r="J230" s="212">
        <f>ROUND(I230*H230,2)</f>
        <v>0</v>
      </c>
      <c r="K230" s="208" t="s">
        <v>145</v>
      </c>
      <c r="L230" s="46"/>
      <c r="M230" s="213" t="s">
        <v>75</v>
      </c>
      <c r="N230" s="214" t="s">
        <v>47</v>
      </c>
      <c r="O230" s="86"/>
      <c r="P230" s="215">
        <f>O230*H230</f>
        <v>0</v>
      </c>
      <c r="Q230" s="215">
        <v>0.0066</v>
      </c>
      <c r="R230" s="215">
        <f>Q230*H230</f>
        <v>0.046199999999999998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146</v>
      </c>
      <c r="AT230" s="217" t="s">
        <v>141</v>
      </c>
      <c r="AU230" s="217" t="s">
        <v>87</v>
      </c>
      <c r="AY230" s="19" t="s">
        <v>139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146</v>
      </c>
      <c r="BM230" s="217" t="s">
        <v>925</v>
      </c>
    </row>
    <row r="231" s="2" customFormat="1">
      <c r="A231" s="40"/>
      <c r="B231" s="41"/>
      <c r="C231" s="42"/>
      <c r="D231" s="219" t="s">
        <v>148</v>
      </c>
      <c r="E231" s="42"/>
      <c r="F231" s="220" t="s">
        <v>926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148</v>
      </c>
      <c r="AU231" s="19" t="s">
        <v>87</v>
      </c>
    </row>
    <row r="232" s="2" customFormat="1" ht="14.4" customHeight="1">
      <c r="A232" s="40"/>
      <c r="B232" s="41"/>
      <c r="C232" s="267" t="s">
        <v>330</v>
      </c>
      <c r="D232" s="267" t="s">
        <v>305</v>
      </c>
      <c r="E232" s="268" t="s">
        <v>927</v>
      </c>
      <c r="F232" s="269" t="s">
        <v>928</v>
      </c>
      <c r="G232" s="270" t="s">
        <v>356</v>
      </c>
      <c r="H232" s="271">
        <v>2</v>
      </c>
      <c r="I232" s="272"/>
      <c r="J232" s="273">
        <f>ROUND(I232*H232,2)</f>
        <v>0</v>
      </c>
      <c r="K232" s="269" t="s">
        <v>145</v>
      </c>
      <c r="L232" s="274"/>
      <c r="M232" s="275" t="s">
        <v>75</v>
      </c>
      <c r="N232" s="276" t="s">
        <v>47</v>
      </c>
      <c r="O232" s="86"/>
      <c r="P232" s="215">
        <f>O232*H232</f>
        <v>0</v>
      </c>
      <c r="Q232" s="215">
        <v>0.040000000000000001</v>
      </c>
      <c r="R232" s="215">
        <f>Q232*H232</f>
        <v>0.080000000000000002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461</v>
      </c>
      <c r="AT232" s="217" t="s">
        <v>305</v>
      </c>
      <c r="AU232" s="217" t="s">
        <v>87</v>
      </c>
      <c r="AY232" s="19" t="s">
        <v>139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85</v>
      </c>
      <c r="BK232" s="218">
        <f>ROUND(I232*H232,2)</f>
        <v>0</v>
      </c>
      <c r="BL232" s="19" t="s">
        <v>461</v>
      </c>
      <c r="BM232" s="217" t="s">
        <v>929</v>
      </c>
    </row>
    <row r="233" s="2" customFormat="1" ht="14.4" customHeight="1">
      <c r="A233" s="40"/>
      <c r="B233" s="41"/>
      <c r="C233" s="267" t="s">
        <v>335</v>
      </c>
      <c r="D233" s="267" t="s">
        <v>305</v>
      </c>
      <c r="E233" s="268" t="s">
        <v>930</v>
      </c>
      <c r="F233" s="269" t="s">
        <v>931</v>
      </c>
      <c r="G233" s="270" t="s">
        <v>356</v>
      </c>
      <c r="H233" s="271">
        <v>3</v>
      </c>
      <c r="I233" s="272"/>
      <c r="J233" s="273">
        <f>ROUND(I233*H233,2)</f>
        <v>0</v>
      </c>
      <c r="K233" s="269" t="s">
        <v>932</v>
      </c>
      <c r="L233" s="274"/>
      <c r="M233" s="275" t="s">
        <v>75</v>
      </c>
      <c r="N233" s="276" t="s">
        <v>47</v>
      </c>
      <c r="O233" s="86"/>
      <c r="P233" s="215">
        <f>O233*H233</f>
        <v>0</v>
      </c>
      <c r="Q233" s="215">
        <v>0.050999999999999997</v>
      </c>
      <c r="R233" s="215">
        <f>Q233*H233</f>
        <v>0.153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461</v>
      </c>
      <c r="AT233" s="217" t="s">
        <v>305</v>
      </c>
      <c r="AU233" s="217" t="s">
        <v>87</v>
      </c>
      <c r="AY233" s="19" t="s">
        <v>139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461</v>
      </c>
      <c r="BM233" s="217" t="s">
        <v>933</v>
      </c>
    </row>
    <row r="234" s="2" customFormat="1" ht="14.4" customHeight="1">
      <c r="A234" s="40"/>
      <c r="B234" s="41"/>
      <c r="C234" s="267" t="s">
        <v>346</v>
      </c>
      <c r="D234" s="267" t="s">
        <v>305</v>
      </c>
      <c r="E234" s="268" t="s">
        <v>934</v>
      </c>
      <c r="F234" s="269" t="s">
        <v>935</v>
      </c>
      <c r="G234" s="270" t="s">
        <v>356</v>
      </c>
      <c r="H234" s="271">
        <v>2</v>
      </c>
      <c r="I234" s="272"/>
      <c r="J234" s="273">
        <f>ROUND(I234*H234,2)</f>
        <v>0</v>
      </c>
      <c r="K234" s="269" t="s">
        <v>145</v>
      </c>
      <c r="L234" s="274"/>
      <c r="M234" s="275" t="s">
        <v>75</v>
      </c>
      <c r="N234" s="276" t="s">
        <v>47</v>
      </c>
      <c r="O234" s="86"/>
      <c r="P234" s="215">
        <f>O234*H234</f>
        <v>0</v>
      </c>
      <c r="Q234" s="215">
        <v>0.068000000000000005</v>
      </c>
      <c r="R234" s="215">
        <f>Q234*H234</f>
        <v>0.13600000000000001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461</v>
      </c>
      <c r="AT234" s="217" t="s">
        <v>305</v>
      </c>
      <c r="AU234" s="217" t="s">
        <v>87</v>
      </c>
      <c r="AY234" s="19" t="s">
        <v>139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85</v>
      </c>
      <c r="BK234" s="218">
        <f>ROUND(I234*H234,2)</f>
        <v>0</v>
      </c>
      <c r="BL234" s="19" t="s">
        <v>461</v>
      </c>
      <c r="BM234" s="217" t="s">
        <v>936</v>
      </c>
    </row>
    <row r="235" s="2" customFormat="1" ht="14.4" customHeight="1">
      <c r="A235" s="40"/>
      <c r="B235" s="41"/>
      <c r="C235" s="206" t="s">
        <v>353</v>
      </c>
      <c r="D235" s="206" t="s">
        <v>141</v>
      </c>
      <c r="E235" s="207" t="s">
        <v>937</v>
      </c>
      <c r="F235" s="208" t="s">
        <v>938</v>
      </c>
      <c r="G235" s="209" t="s">
        <v>356</v>
      </c>
      <c r="H235" s="210">
        <v>7</v>
      </c>
      <c r="I235" s="211"/>
      <c r="J235" s="212">
        <f>ROUND(I235*H235,2)</f>
        <v>0</v>
      </c>
      <c r="K235" s="208" t="s">
        <v>145</v>
      </c>
      <c r="L235" s="46"/>
      <c r="M235" s="213" t="s">
        <v>75</v>
      </c>
      <c r="N235" s="214" t="s">
        <v>47</v>
      </c>
      <c r="O235" s="86"/>
      <c r="P235" s="215">
        <f>O235*H235</f>
        <v>0</v>
      </c>
      <c r="Q235" s="215">
        <v>0.0066</v>
      </c>
      <c r="R235" s="215">
        <f>Q235*H235</f>
        <v>0.046199999999999998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146</v>
      </c>
      <c r="AT235" s="217" t="s">
        <v>141</v>
      </c>
      <c r="AU235" s="217" t="s">
        <v>87</v>
      </c>
      <c r="AY235" s="19" t="s">
        <v>139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85</v>
      </c>
      <c r="BK235" s="218">
        <f>ROUND(I235*H235,2)</f>
        <v>0</v>
      </c>
      <c r="BL235" s="19" t="s">
        <v>146</v>
      </c>
      <c r="BM235" s="217" t="s">
        <v>939</v>
      </c>
    </row>
    <row r="236" s="2" customFormat="1">
      <c r="A236" s="40"/>
      <c r="B236" s="41"/>
      <c r="C236" s="42"/>
      <c r="D236" s="219" t="s">
        <v>148</v>
      </c>
      <c r="E236" s="42"/>
      <c r="F236" s="220" t="s">
        <v>926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148</v>
      </c>
      <c r="AU236" s="19" t="s">
        <v>87</v>
      </c>
    </row>
    <row r="237" s="2" customFormat="1" ht="14.4" customHeight="1">
      <c r="A237" s="40"/>
      <c r="B237" s="41"/>
      <c r="C237" s="267" t="s">
        <v>358</v>
      </c>
      <c r="D237" s="267" t="s">
        <v>305</v>
      </c>
      <c r="E237" s="268" t="s">
        <v>940</v>
      </c>
      <c r="F237" s="269" t="s">
        <v>941</v>
      </c>
      <c r="G237" s="270" t="s">
        <v>356</v>
      </c>
      <c r="H237" s="271">
        <v>7</v>
      </c>
      <c r="I237" s="272"/>
      <c r="J237" s="273">
        <f>ROUND(I237*H237,2)</f>
        <v>0</v>
      </c>
      <c r="K237" s="269" t="s">
        <v>145</v>
      </c>
      <c r="L237" s="274"/>
      <c r="M237" s="275" t="s">
        <v>75</v>
      </c>
      <c r="N237" s="276" t="s">
        <v>47</v>
      </c>
      <c r="O237" s="86"/>
      <c r="P237" s="215">
        <f>O237*H237</f>
        <v>0</v>
      </c>
      <c r="Q237" s="215">
        <v>0.081000000000000003</v>
      </c>
      <c r="R237" s="215">
        <f>Q237*H237</f>
        <v>0.56700000000000006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180</v>
      </c>
      <c r="AT237" s="217" t="s">
        <v>305</v>
      </c>
      <c r="AU237" s="217" t="s">
        <v>87</v>
      </c>
      <c r="AY237" s="19" t="s">
        <v>139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85</v>
      </c>
      <c r="BK237" s="218">
        <f>ROUND(I237*H237,2)</f>
        <v>0</v>
      </c>
      <c r="BL237" s="19" t="s">
        <v>146</v>
      </c>
      <c r="BM237" s="217" t="s">
        <v>942</v>
      </c>
    </row>
    <row r="238" s="2" customFormat="1" ht="24.15" customHeight="1">
      <c r="A238" s="40"/>
      <c r="B238" s="41"/>
      <c r="C238" s="206" t="s">
        <v>364</v>
      </c>
      <c r="D238" s="206" t="s">
        <v>141</v>
      </c>
      <c r="E238" s="207" t="s">
        <v>943</v>
      </c>
      <c r="F238" s="208" t="s">
        <v>944</v>
      </c>
      <c r="G238" s="209" t="s">
        <v>167</v>
      </c>
      <c r="H238" s="210">
        <v>3.8220000000000001</v>
      </c>
      <c r="I238" s="211"/>
      <c r="J238" s="212">
        <f>ROUND(I238*H238,2)</f>
        <v>0</v>
      </c>
      <c r="K238" s="208" t="s">
        <v>145</v>
      </c>
      <c r="L238" s="46"/>
      <c r="M238" s="213" t="s">
        <v>75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146</v>
      </c>
      <c r="AT238" s="217" t="s">
        <v>141</v>
      </c>
      <c r="AU238" s="217" t="s">
        <v>87</v>
      </c>
      <c r="AY238" s="19" t="s">
        <v>139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85</v>
      </c>
      <c r="BK238" s="218">
        <f>ROUND(I238*H238,2)</f>
        <v>0</v>
      </c>
      <c r="BL238" s="19" t="s">
        <v>146</v>
      </c>
      <c r="BM238" s="217" t="s">
        <v>945</v>
      </c>
    </row>
    <row r="239" s="2" customFormat="1">
      <c r="A239" s="40"/>
      <c r="B239" s="41"/>
      <c r="C239" s="42"/>
      <c r="D239" s="219" t="s">
        <v>148</v>
      </c>
      <c r="E239" s="42"/>
      <c r="F239" s="220" t="s">
        <v>399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148</v>
      </c>
      <c r="AU239" s="19" t="s">
        <v>87</v>
      </c>
    </row>
    <row r="240" s="13" customFormat="1">
      <c r="A240" s="13"/>
      <c r="B240" s="224"/>
      <c r="C240" s="225"/>
      <c r="D240" s="219" t="s">
        <v>170</v>
      </c>
      <c r="E240" s="226" t="s">
        <v>75</v>
      </c>
      <c r="F240" s="227" t="s">
        <v>946</v>
      </c>
      <c r="G240" s="225"/>
      <c r="H240" s="228">
        <v>3.8220000000000001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170</v>
      </c>
      <c r="AU240" s="234" t="s">
        <v>87</v>
      </c>
      <c r="AV240" s="13" t="s">
        <v>87</v>
      </c>
      <c r="AW240" s="13" t="s">
        <v>38</v>
      </c>
      <c r="AX240" s="13" t="s">
        <v>77</v>
      </c>
      <c r="AY240" s="234" t="s">
        <v>139</v>
      </c>
    </row>
    <row r="241" s="16" customFormat="1">
      <c r="A241" s="16"/>
      <c r="B241" s="256"/>
      <c r="C241" s="257"/>
      <c r="D241" s="219" t="s">
        <v>170</v>
      </c>
      <c r="E241" s="258" t="s">
        <v>75</v>
      </c>
      <c r="F241" s="259" t="s">
        <v>236</v>
      </c>
      <c r="G241" s="257"/>
      <c r="H241" s="260">
        <v>3.8220000000000001</v>
      </c>
      <c r="I241" s="261"/>
      <c r="J241" s="257"/>
      <c r="K241" s="257"/>
      <c r="L241" s="262"/>
      <c r="M241" s="263"/>
      <c r="N241" s="264"/>
      <c r="O241" s="264"/>
      <c r="P241" s="264"/>
      <c r="Q241" s="264"/>
      <c r="R241" s="264"/>
      <c r="S241" s="264"/>
      <c r="T241" s="265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66" t="s">
        <v>170</v>
      </c>
      <c r="AU241" s="266" t="s">
        <v>87</v>
      </c>
      <c r="AV241" s="16" t="s">
        <v>146</v>
      </c>
      <c r="AW241" s="16" t="s">
        <v>38</v>
      </c>
      <c r="AX241" s="16" t="s">
        <v>85</v>
      </c>
      <c r="AY241" s="266" t="s">
        <v>139</v>
      </c>
    </row>
    <row r="242" s="2" customFormat="1" ht="24.15" customHeight="1">
      <c r="A242" s="40"/>
      <c r="B242" s="41"/>
      <c r="C242" s="206" t="s">
        <v>371</v>
      </c>
      <c r="D242" s="206" t="s">
        <v>141</v>
      </c>
      <c r="E242" s="207" t="s">
        <v>947</v>
      </c>
      <c r="F242" s="208" t="s">
        <v>948</v>
      </c>
      <c r="G242" s="209" t="s">
        <v>167</v>
      </c>
      <c r="H242" s="210">
        <v>62.259</v>
      </c>
      <c r="I242" s="211"/>
      <c r="J242" s="212">
        <f>ROUND(I242*H242,2)</f>
        <v>0</v>
      </c>
      <c r="K242" s="208" t="s">
        <v>145</v>
      </c>
      <c r="L242" s="46"/>
      <c r="M242" s="213" t="s">
        <v>75</v>
      </c>
      <c r="N242" s="214" t="s">
        <v>47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146</v>
      </c>
      <c r="AT242" s="217" t="s">
        <v>141</v>
      </c>
      <c r="AU242" s="217" t="s">
        <v>87</v>
      </c>
      <c r="AY242" s="19" t="s">
        <v>139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85</v>
      </c>
      <c r="BK242" s="218">
        <f>ROUND(I242*H242,2)</f>
        <v>0</v>
      </c>
      <c r="BL242" s="19" t="s">
        <v>146</v>
      </c>
      <c r="BM242" s="217" t="s">
        <v>949</v>
      </c>
    </row>
    <row r="243" s="2" customFormat="1">
      <c r="A243" s="40"/>
      <c r="B243" s="41"/>
      <c r="C243" s="42"/>
      <c r="D243" s="219" t="s">
        <v>148</v>
      </c>
      <c r="E243" s="42"/>
      <c r="F243" s="220" t="s">
        <v>399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148</v>
      </c>
      <c r="AU243" s="19" t="s">
        <v>87</v>
      </c>
    </row>
    <row r="244" s="13" customFormat="1">
      <c r="A244" s="13"/>
      <c r="B244" s="224"/>
      <c r="C244" s="225"/>
      <c r="D244" s="219" t="s">
        <v>170</v>
      </c>
      <c r="E244" s="226" t="s">
        <v>75</v>
      </c>
      <c r="F244" s="227" t="s">
        <v>950</v>
      </c>
      <c r="G244" s="225"/>
      <c r="H244" s="228">
        <v>71.757999999999996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170</v>
      </c>
      <c r="AU244" s="234" t="s">
        <v>87</v>
      </c>
      <c r="AV244" s="13" t="s">
        <v>87</v>
      </c>
      <c r="AW244" s="13" t="s">
        <v>38</v>
      </c>
      <c r="AX244" s="13" t="s">
        <v>77</v>
      </c>
      <c r="AY244" s="234" t="s">
        <v>139</v>
      </c>
    </row>
    <row r="245" s="13" customFormat="1">
      <c r="A245" s="13"/>
      <c r="B245" s="224"/>
      <c r="C245" s="225"/>
      <c r="D245" s="219" t="s">
        <v>170</v>
      </c>
      <c r="E245" s="226" t="s">
        <v>75</v>
      </c>
      <c r="F245" s="227" t="s">
        <v>951</v>
      </c>
      <c r="G245" s="225"/>
      <c r="H245" s="228">
        <v>-9.4990000000000006</v>
      </c>
      <c r="I245" s="229"/>
      <c r="J245" s="225"/>
      <c r="K245" s="225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170</v>
      </c>
      <c r="AU245" s="234" t="s">
        <v>87</v>
      </c>
      <c r="AV245" s="13" t="s">
        <v>87</v>
      </c>
      <c r="AW245" s="13" t="s">
        <v>38</v>
      </c>
      <c r="AX245" s="13" t="s">
        <v>77</v>
      </c>
      <c r="AY245" s="234" t="s">
        <v>139</v>
      </c>
    </row>
    <row r="246" s="14" customFormat="1">
      <c r="A246" s="14"/>
      <c r="B246" s="235"/>
      <c r="C246" s="236"/>
      <c r="D246" s="219" t="s">
        <v>170</v>
      </c>
      <c r="E246" s="237" t="s">
        <v>75</v>
      </c>
      <c r="F246" s="238" t="s">
        <v>172</v>
      </c>
      <c r="G246" s="236"/>
      <c r="H246" s="239">
        <v>62.259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170</v>
      </c>
      <c r="AU246" s="245" t="s">
        <v>87</v>
      </c>
      <c r="AV246" s="14" t="s">
        <v>153</v>
      </c>
      <c r="AW246" s="14" t="s">
        <v>38</v>
      </c>
      <c r="AX246" s="14" t="s">
        <v>85</v>
      </c>
      <c r="AY246" s="245" t="s">
        <v>139</v>
      </c>
    </row>
    <row r="247" s="2" customFormat="1" ht="24.15" customHeight="1">
      <c r="A247" s="40"/>
      <c r="B247" s="41"/>
      <c r="C247" s="206" t="s">
        <v>377</v>
      </c>
      <c r="D247" s="206" t="s">
        <v>141</v>
      </c>
      <c r="E247" s="207" t="s">
        <v>952</v>
      </c>
      <c r="F247" s="208" t="s">
        <v>417</v>
      </c>
      <c r="G247" s="209" t="s">
        <v>207</v>
      </c>
      <c r="H247" s="210">
        <v>246.19200000000001</v>
      </c>
      <c r="I247" s="211"/>
      <c r="J247" s="212">
        <f>ROUND(I247*H247,2)</f>
        <v>0</v>
      </c>
      <c r="K247" s="208" t="s">
        <v>145</v>
      </c>
      <c r="L247" s="46"/>
      <c r="M247" s="213" t="s">
        <v>75</v>
      </c>
      <c r="N247" s="214" t="s">
        <v>47</v>
      </c>
      <c r="O247" s="86"/>
      <c r="P247" s="215">
        <f>O247*H247</f>
        <v>0</v>
      </c>
      <c r="Q247" s="215">
        <v>0.0063200000000000001</v>
      </c>
      <c r="R247" s="215">
        <f>Q247*H247</f>
        <v>1.55593344</v>
      </c>
      <c r="S247" s="215">
        <v>0</v>
      </c>
      <c r="T247" s="216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146</v>
      </c>
      <c r="AT247" s="217" t="s">
        <v>141</v>
      </c>
      <c r="AU247" s="217" t="s">
        <v>87</v>
      </c>
      <c r="AY247" s="19" t="s">
        <v>139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85</v>
      </c>
      <c r="BK247" s="218">
        <f>ROUND(I247*H247,2)</f>
        <v>0</v>
      </c>
      <c r="BL247" s="19" t="s">
        <v>146</v>
      </c>
      <c r="BM247" s="217" t="s">
        <v>953</v>
      </c>
    </row>
    <row r="248" s="13" customFormat="1">
      <c r="A248" s="13"/>
      <c r="B248" s="224"/>
      <c r="C248" s="225"/>
      <c r="D248" s="219" t="s">
        <v>170</v>
      </c>
      <c r="E248" s="226" t="s">
        <v>75</v>
      </c>
      <c r="F248" s="227" t="s">
        <v>954</v>
      </c>
      <c r="G248" s="225"/>
      <c r="H248" s="228">
        <v>235.27199999999999</v>
      </c>
      <c r="I248" s="229"/>
      <c r="J248" s="225"/>
      <c r="K248" s="225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170</v>
      </c>
      <c r="AU248" s="234" t="s">
        <v>87</v>
      </c>
      <c r="AV248" s="13" t="s">
        <v>87</v>
      </c>
      <c r="AW248" s="13" t="s">
        <v>38</v>
      </c>
      <c r="AX248" s="13" t="s">
        <v>77</v>
      </c>
      <c r="AY248" s="234" t="s">
        <v>139</v>
      </c>
    </row>
    <row r="249" s="13" customFormat="1">
      <c r="A249" s="13"/>
      <c r="B249" s="224"/>
      <c r="C249" s="225"/>
      <c r="D249" s="219" t="s">
        <v>170</v>
      </c>
      <c r="E249" s="226" t="s">
        <v>75</v>
      </c>
      <c r="F249" s="227" t="s">
        <v>955</v>
      </c>
      <c r="G249" s="225"/>
      <c r="H249" s="228">
        <v>10.92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170</v>
      </c>
      <c r="AU249" s="234" t="s">
        <v>87</v>
      </c>
      <c r="AV249" s="13" t="s">
        <v>87</v>
      </c>
      <c r="AW249" s="13" t="s">
        <v>38</v>
      </c>
      <c r="AX249" s="13" t="s">
        <v>77</v>
      </c>
      <c r="AY249" s="234" t="s">
        <v>139</v>
      </c>
    </row>
    <row r="250" s="16" customFormat="1">
      <c r="A250" s="16"/>
      <c r="B250" s="256"/>
      <c r="C250" s="257"/>
      <c r="D250" s="219" t="s">
        <v>170</v>
      </c>
      <c r="E250" s="258" t="s">
        <v>75</v>
      </c>
      <c r="F250" s="259" t="s">
        <v>236</v>
      </c>
      <c r="G250" s="257"/>
      <c r="H250" s="260">
        <v>246.19200000000001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66" t="s">
        <v>170</v>
      </c>
      <c r="AU250" s="266" t="s">
        <v>87</v>
      </c>
      <c r="AV250" s="16" t="s">
        <v>146</v>
      </c>
      <c r="AW250" s="16" t="s">
        <v>38</v>
      </c>
      <c r="AX250" s="16" t="s">
        <v>85</v>
      </c>
      <c r="AY250" s="266" t="s">
        <v>139</v>
      </c>
    </row>
    <row r="251" s="2" customFormat="1" ht="14.4" customHeight="1">
      <c r="A251" s="40"/>
      <c r="B251" s="41"/>
      <c r="C251" s="206" t="s">
        <v>383</v>
      </c>
      <c r="D251" s="206" t="s">
        <v>141</v>
      </c>
      <c r="E251" s="207" t="s">
        <v>956</v>
      </c>
      <c r="F251" s="208" t="s">
        <v>957</v>
      </c>
      <c r="G251" s="209" t="s">
        <v>283</v>
      </c>
      <c r="H251" s="210">
        <v>0.154</v>
      </c>
      <c r="I251" s="211"/>
      <c r="J251" s="212">
        <f>ROUND(I251*H251,2)</f>
        <v>0</v>
      </c>
      <c r="K251" s="208" t="s">
        <v>145</v>
      </c>
      <c r="L251" s="46"/>
      <c r="M251" s="213" t="s">
        <v>75</v>
      </c>
      <c r="N251" s="214" t="s">
        <v>47</v>
      </c>
      <c r="O251" s="86"/>
      <c r="P251" s="215">
        <f>O251*H251</f>
        <v>0</v>
      </c>
      <c r="Q251" s="215">
        <v>0.85540000000000005</v>
      </c>
      <c r="R251" s="215">
        <f>Q251*H251</f>
        <v>0.1317316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146</v>
      </c>
      <c r="AT251" s="217" t="s">
        <v>141</v>
      </c>
      <c r="AU251" s="217" t="s">
        <v>87</v>
      </c>
      <c r="AY251" s="19" t="s">
        <v>139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85</v>
      </c>
      <c r="BK251" s="218">
        <f>ROUND(I251*H251,2)</f>
        <v>0</v>
      </c>
      <c r="BL251" s="19" t="s">
        <v>146</v>
      </c>
      <c r="BM251" s="217" t="s">
        <v>958</v>
      </c>
    </row>
    <row r="252" s="13" customFormat="1">
      <c r="A252" s="13"/>
      <c r="B252" s="224"/>
      <c r="C252" s="225"/>
      <c r="D252" s="219" t="s">
        <v>170</v>
      </c>
      <c r="E252" s="226" t="s">
        <v>75</v>
      </c>
      <c r="F252" s="227" t="s">
        <v>959</v>
      </c>
      <c r="G252" s="225"/>
      <c r="H252" s="228">
        <v>0.154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4" t="s">
        <v>170</v>
      </c>
      <c r="AU252" s="234" t="s">
        <v>87</v>
      </c>
      <c r="AV252" s="13" t="s">
        <v>87</v>
      </c>
      <c r="AW252" s="13" t="s">
        <v>38</v>
      </c>
      <c r="AX252" s="13" t="s">
        <v>85</v>
      </c>
      <c r="AY252" s="234" t="s">
        <v>139</v>
      </c>
    </row>
    <row r="253" s="12" customFormat="1" ht="22.8" customHeight="1">
      <c r="A253" s="12"/>
      <c r="B253" s="190"/>
      <c r="C253" s="191"/>
      <c r="D253" s="192" t="s">
        <v>76</v>
      </c>
      <c r="E253" s="204" t="s">
        <v>180</v>
      </c>
      <c r="F253" s="204" t="s">
        <v>439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SUM(P254:P291)</f>
        <v>0</v>
      </c>
      <c r="Q253" s="198"/>
      <c r="R253" s="199">
        <f>SUM(R254:R291)</f>
        <v>81.78909800000001</v>
      </c>
      <c r="S253" s="198"/>
      <c r="T253" s="200">
        <f>SUM(T254:T291)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85</v>
      </c>
      <c r="AT253" s="202" t="s">
        <v>76</v>
      </c>
      <c r="AU253" s="202" t="s">
        <v>85</v>
      </c>
      <c r="AY253" s="201" t="s">
        <v>139</v>
      </c>
      <c r="BK253" s="203">
        <f>SUM(BK254:BK291)</f>
        <v>0</v>
      </c>
    </row>
    <row r="254" s="2" customFormat="1" ht="24.15" customHeight="1">
      <c r="A254" s="40"/>
      <c r="B254" s="41"/>
      <c r="C254" s="206" t="s">
        <v>395</v>
      </c>
      <c r="D254" s="206" t="s">
        <v>141</v>
      </c>
      <c r="E254" s="207" t="s">
        <v>960</v>
      </c>
      <c r="F254" s="208" t="s">
        <v>961</v>
      </c>
      <c r="G254" s="209" t="s">
        <v>144</v>
      </c>
      <c r="H254" s="210">
        <v>492.19999999999999</v>
      </c>
      <c r="I254" s="211"/>
      <c r="J254" s="212">
        <f>ROUND(I254*H254,2)</f>
        <v>0</v>
      </c>
      <c r="K254" s="208" t="s">
        <v>145</v>
      </c>
      <c r="L254" s="46"/>
      <c r="M254" s="213" t="s">
        <v>75</v>
      </c>
      <c r="N254" s="214" t="s">
        <v>47</v>
      </c>
      <c r="O254" s="86"/>
      <c r="P254" s="215">
        <f>O254*H254</f>
        <v>0</v>
      </c>
      <c r="Q254" s="215">
        <v>8.0000000000000007E-05</v>
      </c>
      <c r="R254" s="215">
        <f>Q254*H254</f>
        <v>0.039376000000000001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146</v>
      </c>
      <c r="AT254" s="217" t="s">
        <v>141</v>
      </c>
      <c r="AU254" s="217" t="s">
        <v>87</v>
      </c>
      <c r="AY254" s="19" t="s">
        <v>139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85</v>
      </c>
      <c r="BK254" s="218">
        <f>ROUND(I254*H254,2)</f>
        <v>0</v>
      </c>
      <c r="BL254" s="19" t="s">
        <v>146</v>
      </c>
      <c r="BM254" s="217" t="s">
        <v>962</v>
      </c>
    </row>
    <row r="255" s="2" customFormat="1">
      <c r="A255" s="40"/>
      <c r="B255" s="41"/>
      <c r="C255" s="42"/>
      <c r="D255" s="219" t="s">
        <v>148</v>
      </c>
      <c r="E255" s="42"/>
      <c r="F255" s="220" t="s">
        <v>963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148</v>
      </c>
      <c r="AU255" s="19" t="s">
        <v>87</v>
      </c>
    </row>
    <row r="256" s="2" customFormat="1" ht="14.4" customHeight="1">
      <c r="A256" s="40"/>
      <c r="B256" s="41"/>
      <c r="C256" s="267" t="s">
        <v>410</v>
      </c>
      <c r="D256" s="267" t="s">
        <v>305</v>
      </c>
      <c r="E256" s="268" t="s">
        <v>964</v>
      </c>
      <c r="F256" s="269" t="s">
        <v>965</v>
      </c>
      <c r="G256" s="270" t="s">
        <v>144</v>
      </c>
      <c r="H256" s="271">
        <v>482.53100000000001</v>
      </c>
      <c r="I256" s="272"/>
      <c r="J256" s="273">
        <f>ROUND(I256*H256,2)</f>
        <v>0</v>
      </c>
      <c r="K256" s="269" t="s">
        <v>145</v>
      </c>
      <c r="L256" s="274"/>
      <c r="M256" s="275" t="s">
        <v>75</v>
      </c>
      <c r="N256" s="276" t="s">
        <v>47</v>
      </c>
      <c r="O256" s="86"/>
      <c r="P256" s="215">
        <f>O256*H256</f>
        <v>0</v>
      </c>
      <c r="Q256" s="215">
        <v>0.071999999999999995</v>
      </c>
      <c r="R256" s="215">
        <f>Q256*H256</f>
        <v>34.742232000000001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180</v>
      </c>
      <c r="AT256" s="217" t="s">
        <v>305</v>
      </c>
      <c r="AU256" s="217" t="s">
        <v>87</v>
      </c>
      <c r="AY256" s="19" t="s">
        <v>139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85</v>
      </c>
      <c r="BK256" s="218">
        <f>ROUND(I256*H256,2)</f>
        <v>0</v>
      </c>
      <c r="BL256" s="19" t="s">
        <v>146</v>
      </c>
      <c r="BM256" s="217" t="s">
        <v>966</v>
      </c>
    </row>
    <row r="257" s="13" customFormat="1">
      <c r="A257" s="13"/>
      <c r="B257" s="224"/>
      <c r="C257" s="225"/>
      <c r="D257" s="219" t="s">
        <v>170</v>
      </c>
      <c r="E257" s="226" t="s">
        <v>75</v>
      </c>
      <c r="F257" s="227" t="s">
        <v>912</v>
      </c>
      <c r="G257" s="225"/>
      <c r="H257" s="228">
        <v>492.19999999999999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170</v>
      </c>
      <c r="AU257" s="234" t="s">
        <v>87</v>
      </c>
      <c r="AV257" s="13" t="s">
        <v>87</v>
      </c>
      <c r="AW257" s="13" t="s">
        <v>38</v>
      </c>
      <c r="AX257" s="13" t="s">
        <v>77</v>
      </c>
      <c r="AY257" s="234" t="s">
        <v>139</v>
      </c>
    </row>
    <row r="258" s="13" customFormat="1">
      <c r="A258" s="13"/>
      <c r="B258" s="224"/>
      <c r="C258" s="225"/>
      <c r="D258" s="219" t="s">
        <v>170</v>
      </c>
      <c r="E258" s="226" t="s">
        <v>75</v>
      </c>
      <c r="F258" s="227" t="s">
        <v>967</v>
      </c>
      <c r="G258" s="225"/>
      <c r="H258" s="228">
        <v>-8.4000000000000004</v>
      </c>
      <c r="I258" s="229"/>
      <c r="J258" s="225"/>
      <c r="K258" s="225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170</v>
      </c>
      <c r="AU258" s="234" t="s">
        <v>87</v>
      </c>
      <c r="AV258" s="13" t="s">
        <v>87</v>
      </c>
      <c r="AW258" s="13" t="s">
        <v>38</v>
      </c>
      <c r="AX258" s="13" t="s">
        <v>77</v>
      </c>
      <c r="AY258" s="234" t="s">
        <v>139</v>
      </c>
    </row>
    <row r="259" s="13" customFormat="1">
      <c r="A259" s="13"/>
      <c r="B259" s="224"/>
      <c r="C259" s="225"/>
      <c r="D259" s="219" t="s">
        <v>170</v>
      </c>
      <c r="E259" s="226" t="s">
        <v>75</v>
      </c>
      <c r="F259" s="227" t="s">
        <v>968</v>
      </c>
      <c r="G259" s="225"/>
      <c r="H259" s="228">
        <v>-8.4000000000000004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170</v>
      </c>
      <c r="AU259" s="234" t="s">
        <v>87</v>
      </c>
      <c r="AV259" s="13" t="s">
        <v>87</v>
      </c>
      <c r="AW259" s="13" t="s">
        <v>38</v>
      </c>
      <c r="AX259" s="13" t="s">
        <v>77</v>
      </c>
      <c r="AY259" s="234" t="s">
        <v>139</v>
      </c>
    </row>
    <row r="260" s="16" customFormat="1">
      <c r="A260" s="16"/>
      <c r="B260" s="256"/>
      <c r="C260" s="257"/>
      <c r="D260" s="219" t="s">
        <v>170</v>
      </c>
      <c r="E260" s="258" t="s">
        <v>75</v>
      </c>
      <c r="F260" s="259" t="s">
        <v>236</v>
      </c>
      <c r="G260" s="257"/>
      <c r="H260" s="260">
        <v>475.39999999999998</v>
      </c>
      <c r="I260" s="261"/>
      <c r="J260" s="257"/>
      <c r="K260" s="257"/>
      <c r="L260" s="262"/>
      <c r="M260" s="263"/>
      <c r="N260" s="264"/>
      <c r="O260" s="264"/>
      <c r="P260" s="264"/>
      <c r="Q260" s="264"/>
      <c r="R260" s="264"/>
      <c r="S260" s="264"/>
      <c r="T260" s="265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66" t="s">
        <v>170</v>
      </c>
      <c r="AU260" s="266" t="s">
        <v>87</v>
      </c>
      <c r="AV260" s="16" t="s">
        <v>146</v>
      </c>
      <c r="AW260" s="16" t="s">
        <v>38</v>
      </c>
      <c r="AX260" s="16" t="s">
        <v>85</v>
      </c>
      <c r="AY260" s="266" t="s">
        <v>139</v>
      </c>
    </row>
    <row r="261" s="13" customFormat="1">
      <c r="A261" s="13"/>
      <c r="B261" s="224"/>
      <c r="C261" s="225"/>
      <c r="D261" s="219" t="s">
        <v>170</v>
      </c>
      <c r="E261" s="225"/>
      <c r="F261" s="227" t="s">
        <v>969</v>
      </c>
      <c r="G261" s="225"/>
      <c r="H261" s="228">
        <v>482.53100000000001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170</v>
      </c>
      <c r="AU261" s="234" t="s">
        <v>87</v>
      </c>
      <c r="AV261" s="13" t="s">
        <v>87</v>
      </c>
      <c r="AW261" s="13" t="s">
        <v>4</v>
      </c>
      <c r="AX261" s="13" t="s">
        <v>85</v>
      </c>
      <c r="AY261" s="234" t="s">
        <v>139</v>
      </c>
    </row>
    <row r="262" s="2" customFormat="1" ht="14.4" customHeight="1">
      <c r="A262" s="40"/>
      <c r="B262" s="41"/>
      <c r="C262" s="267" t="s">
        <v>415</v>
      </c>
      <c r="D262" s="267" t="s">
        <v>305</v>
      </c>
      <c r="E262" s="268" t="s">
        <v>970</v>
      </c>
      <c r="F262" s="269" t="s">
        <v>971</v>
      </c>
      <c r="G262" s="270" t="s">
        <v>356</v>
      </c>
      <c r="H262" s="271">
        <v>14</v>
      </c>
      <c r="I262" s="272"/>
      <c r="J262" s="273">
        <f>ROUND(I262*H262,2)</f>
        <v>0</v>
      </c>
      <c r="K262" s="269" t="s">
        <v>145</v>
      </c>
      <c r="L262" s="274"/>
      <c r="M262" s="275" t="s">
        <v>75</v>
      </c>
      <c r="N262" s="276" t="s">
        <v>47</v>
      </c>
      <c r="O262" s="86"/>
      <c r="P262" s="215">
        <f>O262*H262</f>
        <v>0</v>
      </c>
      <c r="Q262" s="215">
        <v>0.056000000000000001</v>
      </c>
      <c r="R262" s="215">
        <f>Q262*H262</f>
        <v>0.78400000000000003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180</v>
      </c>
      <c r="AT262" s="217" t="s">
        <v>305</v>
      </c>
      <c r="AU262" s="217" t="s">
        <v>87</v>
      </c>
      <c r="AY262" s="19" t="s">
        <v>139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85</v>
      </c>
      <c r="BK262" s="218">
        <f>ROUND(I262*H262,2)</f>
        <v>0</v>
      </c>
      <c r="BL262" s="19" t="s">
        <v>146</v>
      </c>
      <c r="BM262" s="217" t="s">
        <v>972</v>
      </c>
    </row>
    <row r="263" s="2" customFormat="1" ht="14.4" customHeight="1">
      <c r="A263" s="40"/>
      <c r="B263" s="41"/>
      <c r="C263" s="267" t="s">
        <v>420</v>
      </c>
      <c r="D263" s="267" t="s">
        <v>305</v>
      </c>
      <c r="E263" s="268" t="s">
        <v>973</v>
      </c>
      <c r="F263" s="269" t="s">
        <v>974</v>
      </c>
      <c r="G263" s="270" t="s">
        <v>356</v>
      </c>
      <c r="H263" s="271">
        <v>14</v>
      </c>
      <c r="I263" s="272"/>
      <c r="J263" s="273">
        <f>ROUND(I263*H263,2)</f>
        <v>0</v>
      </c>
      <c r="K263" s="269" t="s">
        <v>145</v>
      </c>
      <c r="L263" s="274"/>
      <c r="M263" s="275" t="s">
        <v>75</v>
      </c>
      <c r="N263" s="276" t="s">
        <v>47</v>
      </c>
      <c r="O263" s="86"/>
      <c r="P263" s="215">
        <f>O263*H263</f>
        <v>0</v>
      </c>
      <c r="Q263" s="215">
        <v>0.044999999999999998</v>
      </c>
      <c r="R263" s="215">
        <f>Q263*H263</f>
        <v>0.63</v>
      </c>
      <c r="S263" s="215">
        <v>0</v>
      </c>
      <c r="T263" s="216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7" t="s">
        <v>180</v>
      </c>
      <c r="AT263" s="217" t="s">
        <v>305</v>
      </c>
      <c r="AU263" s="217" t="s">
        <v>87</v>
      </c>
      <c r="AY263" s="19" t="s">
        <v>139</v>
      </c>
      <c r="BE263" s="218">
        <f>IF(N263="základní",J263,0)</f>
        <v>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9" t="s">
        <v>85</v>
      </c>
      <c r="BK263" s="218">
        <f>ROUND(I263*H263,2)</f>
        <v>0</v>
      </c>
      <c r="BL263" s="19" t="s">
        <v>146</v>
      </c>
      <c r="BM263" s="217" t="s">
        <v>975</v>
      </c>
    </row>
    <row r="264" s="2" customFormat="1" ht="24.15" customHeight="1">
      <c r="A264" s="40"/>
      <c r="B264" s="41"/>
      <c r="C264" s="206" t="s">
        <v>434</v>
      </c>
      <c r="D264" s="206" t="s">
        <v>141</v>
      </c>
      <c r="E264" s="207" t="s">
        <v>976</v>
      </c>
      <c r="F264" s="208" t="s">
        <v>977</v>
      </c>
      <c r="G264" s="209" t="s">
        <v>356</v>
      </c>
      <c r="H264" s="210">
        <v>2</v>
      </c>
      <c r="I264" s="211"/>
      <c r="J264" s="212">
        <f>ROUND(I264*H264,2)</f>
        <v>0</v>
      </c>
      <c r="K264" s="208" t="s">
        <v>145</v>
      </c>
      <c r="L264" s="46"/>
      <c r="M264" s="213" t="s">
        <v>75</v>
      </c>
      <c r="N264" s="214" t="s">
        <v>47</v>
      </c>
      <c r="O264" s="86"/>
      <c r="P264" s="215">
        <f>O264*H264</f>
        <v>0</v>
      </c>
      <c r="Q264" s="215">
        <v>9.0000000000000006E-05</v>
      </c>
      <c r="R264" s="215">
        <f>Q264*H264</f>
        <v>0.00018000000000000001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146</v>
      </c>
      <c r="AT264" s="217" t="s">
        <v>141</v>
      </c>
      <c r="AU264" s="217" t="s">
        <v>87</v>
      </c>
      <c r="AY264" s="19" t="s">
        <v>139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85</v>
      </c>
      <c r="BK264" s="218">
        <f>ROUND(I264*H264,2)</f>
        <v>0</v>
      </c>
      <c r="BL264" s="19" t="s">
        <v>146</v>
      </c>
      <c r="BM264" s="217" t="s">
        <v>978</v>
      </c>
    </row>
    <row r="265" s="2" customFormat="1">
      <c r="A265" s="40"/>
      <c r="B265" s="41"/>
      <c r="C265" s="42"/>
      <c r="D265" s="219" t="s">
        <v>148</v>
      </c>
      <c r="E265" s="42"/>
      <c r="F265" s="220" t="s">
        <v>979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148</v>
      </c>
      <c r="AU265" s="19" t="s">
        <v>87</v>
      </c>
    </row>
    <row r="266" s="2" customFormat="1" ht="14.4" customHeight="1">
      <c r="A266" s="40"/>
      <c r="B266" s="41"/>
      <c r="C266" s="267" t="s">
        <v>440</v>
      </c>
      <c r="D266" s="267" t="s">
        <v>305</v>
      </c>
      <c r="E266" s="268" t="s">
        <v>980</v>
      </c>
      <c r="F266" s="269" t="s">
        <v>981</v>
      </c>
      <c r="G266" s="270" t="s">
        <v>356</v>
      </c>
      <c r="H266" s="271">
        <v>2</v>
      </c>
      <c r="I266" s="272"/>
      <c r="J266" s="273">
        <f>ROUND(I266*H266,2)</f>
        <v>0</v>
      </c>
      <c r="K266" s="269" t="s">
        <v>145</v>
      </c>
      <c r="L266" s="274"/>
      <c r="M266" s="275" t="s">
        <v>75</v>
      </c>
      <c r="N266" s="276" t="s">
        <v>47</v>
      </c>
      <c r="O266" s="86"/>
      <c r="P266" s="215">
        <f>O266*H266</f>
        <v>0</v>
      </c>
      <c r="Q266" s="215">
        <v>0.010999999999999999</v>
      </c>
      <c r="R266" s="215">
        <f>Q266*H266</f>
        <v>0.021999999999999999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180</v>
      </c>
      <c r="AT266" s="217" t="s">
        <v>305</v>
      </c>
      <c r="AU266" s="217" t="s">
        <v>87</v>
      </c>
      <c r="AY266" s="19" t="s">
        <v>139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85</v>
      </c>
      <c r="BK266" s="218">
        <f>ROUND(I266*H266,2)</f>
        <v>0</v>
      </c>
      <c r="BL266" s="19" t="s">
        <v>146</v>
      </c>
      <c r="BM266" s="217" t="s">
        <v>982</v>
      </c>
    </row>
    <row r="267" s="2" customFormat="1" ht="14.4" customHeight="1">
      <c r="A267" s="40"/>
      <c r="B267" s="41"/>
      <c r="C267" s="206" t="s">
        <v>445</v>
      </c>
      <c r="D267" s="206" t="s">
        <v>141</v>
      </c>
      <c r="E267" s="207" t="s">
        <v>983</v>
      </c>
      <c r="F267" s="208" t="s">
        <v>984</v>
      </c>
      <c r="G267" s="209" t="s">
        <v>985</v>
      </c>
      <c r="H267" s="210">
        <v>14</v>
      </c>
      <c r="I267" s="211"/>
      <c r="J267" s="212">
        <f>ROUND(I267*H267,2)</f>
        <v>0</v>
      </c>
      <c r="K267" s="208" t="s">
        <v>145</v>
      </c>
      <c r="L267" s="46"/>
      <c r="M267" s="213" t="s">
        <v>75</v>
      </c>
      <c r="N267" s="214" t="s">
        <v>47</v>
      </c>
      <c r="O267" s="86"/>
      <c r="P267" s="215">
        <f>O267*H267</f>
        <v>0</v>
      </c>
      <c r="Q267" s="215">
        <v>0.00031</v>
      </c>
      <c r="R267" s="215">
        <f>Q267*H267</f>
        <v>0.0043400000000000001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146</v>
      </c>
      <c r="AT267" s="217" t="s">
        <v>141</v>
      </c>
      <c r="AU267" s="217" t="s">
        <v>87</v>
      </c>
      <c r="AY267" s="19" t="s">
        <v>139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85</v>
      </c>
      <c r="BK267" s="218">
        <f>ROUND(I267*H267,2)</f>
        <v>0</v>
      </c>
      <c r="BL267" s="19" t="s">
        <v>146</v>
      </c>
      <c r="BM267" s="217" t="s">
        <v>986</v>
      </c>
    </row>
    <row r="268" s="2" customFormat="1">
      <c r="A268" s="40"/>
      <c r="B268" s="41"/>
      <c r="C268" s="42"/>
      <c r="D268" s="219" t="s">
        <v>148</v>
      </c>
      <c r="E268" s="42"/>
      <c r="F268" s="220" t="s">
        <v>987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148</v>
      </c>
      <c r="AU268" s="19" t="s">
        <v>87</v>
      </c>
    </row>
    <row r="269" s="2" customFormat="1" ht="24.15" customHeight="1">
      <c r="A269" s="40"/>
      <c r="B269" s="41"/>
      <c r="C269" s="206" t="s">
        <v>449</v>
      </c>
      <c r="D269" s="206" t="s">
        <v>141</v>
      </c>
      <c r="E269" s="207" t="s">
        <v>988</v>
      </c>
      <c r="F269" s="208" t="s">
        <v>989</v>
      </c>
      <c r="G269" s="209" t="s">
        <v>356</v>
      </c>
      <c r="H269" s="210">
        <v>13</v>
      </c>
      <c r="I269" s="211"/>
      <c r="J269" s="212">
        <f>ROUND(I269*H269,2)</f>
        <v>0</v>
      </c>
      <c r="K269" s="208" t="s">
        <v>145</v>
      </c>
      <c r="L269" s="46"/>
      <c r="M269" s="213" t="s">
        <v>75</v>
      </c>
      <c r="N269" s="214" t="s">
        <v>47</v>
      </c>
      <c r="O269" s="86"/>
      <c r="P269" s="215">
        <f>O269*H269</f>
        <v>0</v>
      </c>
      <c r="Q269" s="215">
        <v>0.035729999999999998</v>
      </c>
      <c r="R269" s="215">
        <f>Q269*H269</f>
        <v>0.46448999999999996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146</v>
      </c>
      <c r="AT269" s="217" t="s">
        <v>141</v>
      </c>
      <c r="AU269" s="217" t="s">
        <v>87</v>
      </c>
      <c r="AY269" s="19" t="s">
        <v>139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85</v>
      </c>
      <c r="BK269" s="218">
        <f>ROUND(I269*H269,2)</f>
        <v>0</v>
      </c>
      <c r="BL269" s="19" t="s">
        <v>146</v>
      </c>
      <c r="BM269" s="217" t="s">
        <v>990</v>
      </c>
    </row>
    <row r="270" s="2" customFormat="1">
      <c r="A270" s="40"/>
      <c r="B270" s="41"/>
      <c r="C270" s="42"/>
      <c r="D270" s="219" t="s">
        <v>148</v>
      </c>
      <c r="E270" s="42"/>
      <c r="F270" s="220" t="s">
        <v>991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148</v>
      </c>
      <c r="AU270" s="19" t="s">
        <v>87</v>
      </c>
    </row>
    <row r="271" s="13" customFormat="1">
      <c r="A271" s="13"/>
      <c r="B271" s="224"/>
      <c r="C271" s="225"/>
      <c r="D271" s="219" t="s">
        <v>170</v>
      </c>
      <c r="E271" s="226" t="s">
        <v>75</v>
      </c>
      <c r="F271" s="227" t="s">
        <v>992</v>
      </c>
      <c r="G271" s="225"/>
      <c r="H271" s="228">
        <v>2.3380000000000001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170</v>
      </c>
      <c r="AU271" s="234" t="s">
        <v>87</v>
      </c>
      <c r="AV271" s="13" t="s">
        <v>87</v>
      </c>
      <c r="AW271" s="13" t="s">
        <v>38</v>
      </c>
      <c r="AX271" s="13" t="s">
        <v>77</v>
      </c>
      <c r="AY271" s="234" t="s">
        <v>139</v>
      </c>
    </row>
    <row r="272" s="13" customFormat="1">
      <c r="A272" s="13"/>
      <c r="B272" s="224"/>
      <c r="C272" s="225"/>
      <c r="D272" s="219" t="s">
        <v>170</v>
      </c>
      <c r="E272" s="226" t="s">
        <v>75</v>
      </c>
      <c r="F272" s="227" t="s">
        <v>993</v>
      </c>
      <c r="G272" s="225"/>
      <c r="H272" s="228">
        <v>1.397</v>
      </c>
      <c r="I272" s="229"/>
      <c r="J272" s="225"/>
      <c r="K272" s="225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170</v>
      </c>
      <c r="AU272" s="234" t="s">
        <v>87</v>
      </c>
      <c r="AV272" s="13" t="s">
        <v>87</v>
      </c>
      <c r="AW272" s="13" t="s">
        <v>38</v>
      </c>
      <c r="AX272" s="13" t="s">
        <v>77</v>
      </c>
      <c r="AY272" s="234" t="s">
        <v>139</v>
      </c>
    </row>
    <row r="273" s="15" customFormat="1">
      <c r="A273" s="15"/>
      <c r="B273" s="246"/>
      <c r="C273" s="247"/>
      <c r="D273" s="219" t="s">
        <v>170</v>
      </c>
      <c r="E273" s="248" t="s">
        <v>75</v>
      </c>
      <c r="F273" s="249" t="s">
        <v>994</v>
      </c>
      <c r="G273" s="247"/>
      <c r="H273" s="248" t="s">
        <v>75</v>
      </c>
      <c r="I273" s="250"/>
      <c r="J273" s="247"/>
      <c r="K273" s="247"/>
      <c r="L273" s="251"/>
      <c r="M273" s="252"/>
      <c r="N273" s="253"/>
      <c r="O273" s="253"/>
      <c r="P273" s="253"/>
      <c r="Q273" s="253"/>
      <c r="R273" s="253"/>
      <c r="S273" s="253"/>
      <c r="T273" s="25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5" t="s">
        <v>170</v>
      </c>
      <c r="AU273" s="255" t="s">
        <v>87</v>
      </c>
      <c r="AV273" s="15" t="s">
        <v>85</v>
      </c>
      <c r="AW273" s="15" t="s">
        <v>38</v>
      </c>
      <c r="AX273" s="15" t="s">
        <v>77</v>
      </c>
      <c r="AY273" s="255" t="s">
        <v>139</v>
      </c>
    </row>
    <row r="274" s="13" customFormat="1">
      <c r="A274" s="13"/>
      <c r="B274" s="224"/>
      <c r="C274" s="225"/>
      <c r="D274" s="219" t="s">
        <v>170</v>
      </c>
      <c r="E274" s="226" t="s">
        <v>75</v>
      </c>
      <c r="F274" s="227" t="s">
        <v>995</v>
      </c>
      <c r="G274" s="225"/>
      <c r="H274" s="228">
        <v>13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170</v>
      </c>
      <c r="AU274" s="234" t="s">
        <v>87</v>
      </c>
      <c r="AV274" s="13" t="s">
        <v>87</v>
      </c>
      <c r="AW274" s="13" t="s">
        <v>38</v>
      </c>
      <c r="AX274" s="13" t="s">
        <v>85</v>
      </c>
      <c r="AY274" s="234" t="s">
        <v>139</v>
      </c>
    </row>
    <row r="275" s="2" customFormat="1" ht="14.4" customHeight="1">
      <c r="A275" s="40"/>
      <c r="B275" s="41"/>
      <c r="C275" s="206" t="s">
        <v>453</v>
      </c>
      <c r="D275" s="206" t="s">
        <v>141</v>
      </c>
      <c r="E275" s="207" t="s">
        <v>996</v>
      </c>
      <c r="F275" s="208" t="s">
        <v>997</v>
      </c>
      <c r="G275" s="209" t="s">
        <v>356</v>
      </c>
      <c r="H275" s="210">
        <v>20</v>
      </c>
      <c r="I275" s="211"/>
      <c r="J275" s="212">
        <f>ROUND(I275*H275,2)</f>
        <v>0</v>
      </c>
      <c r="K275" s="208" t="s">
        <v>145</v>
      </c>
      <c r="L275" s="46"/>
      <c r="M275" s="213" t="s">
        <v>75</v>
      </c>
      <c r="N275" s="214" t="s">
        <v>47</v>
      </c>
      <c r="O275" s="86"/>
      <c r="P275" s="215">
        <f>O275*H275</f>
        <v>0</v>
      </c>
      <c r="Q275" s="215">
        <v>0.010189999999999999</v>
      </c>
      <c r="R275" s="215">
        <f>Q275*H275</f>
        <v>0.20379999999999998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146</v>
      </c>
      <c r="AT275" s="217" t="s">
        <v>141</v>
      </c>
      <c r="AU275" s="217" t="s">
        <v>87</v>
      </c>
      <c r="AY275" s="19" t="s">
        <v>139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85</v>
      </c>
      <c r="BK275" s="218">
        <f>ROUND(I275*H275,2)</f>
        <v>0</v>
      </c>
      <c r="BL275" s="19" t="s">
        <v>146</v>
      </c>
      <c r="BM275" s="217" t="s">
        <v>998</v>
      </c>
    </row>
    <row r="276" s="2" customFormat="1">
      <c r="A276" s="40"/>
      <c r="B276" s="41"/>
      <c r="C276" s="42"/>
      <c r="D276" s="219" t="s">
        <v>148</v>
      </c>
      <c r="E276" s="42"/>
      <c r="F276" s="220" t="s">
        <v>754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148</v>
      </c>
      <c r="AU276" s="19" t="s">
        <v>87</v>
      </c>
    </row>
    <row r="277" s="2" customFormat="1" ht="14.4" customHeight="1">
      <c r="A277" s="40"/>
      <c r="B277" s="41"/>
      <c r="C277" s="267" t="s">
        <v>458</v>
      </c>
      <c r="D277" s="267" t="s">
        <v>305</v>
      </c>
      <c r="E277" s="268" t="s">
        <v>999</v>
      </c>
      <c r="F277" s="269" t="s">
        <v>1000</v>
      </c>
      <c r="G277" s="270" t="s">
        <v>356</v>
      </c>
      <c r="H277" s="271">
        <v>6</v>
      </c>
      <c r="I277" s="272"/>
      <c r="J277" s="273">
        <f>ROUND(I277*H277,2)</f>
        <v>0</v>
      </c>
      <c r="K277" s="269" t="s">
        <v>145</v>
      </c>
      <c r="L277" s="274"/>
      <c r="M277" s="275" t="s">
        <v>75</v>
      </c>
      <c r="N277" s="276" t="s">
        <v>47</v>
      </c>
      <c r="O277" s="86"/>
      <c r="P277" s="215">
        <f>O277*H277</f>
        <v>0</v>
      </c>
      <c r="Q277" s="215">
        <v>0.254</v>
      </c>
      <c r="R277" s="215">
        <f>Q277*H277</f>
        <v>1.524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180</v>
      </c>
      <c r="AT277" s="217" t="s">
        <v>305</v>
      </c>
      <c r="AU277" s="217" t="s">
        <v>87</v>
      </c>
      <c r="AY277" s="19" t="s">
        <v>139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85</v>
      </c>
      <c r="BK277" s="218">
        <f>ROUND(I277*H277,2)</f>
        <v>0</v>
      </c>
      <c r="BL277" s="19" t="s">
        <v>146</v>
      </c>
      <c r="BM277" s="217" t="s">
        <v>1001</v>
      </c>
    </row>
    <row r="278" s="2" customFormat="1" ht="14.4" customHeight="1">
      <c r="A278" s="40"/>
      <c r="B278" s="41"/>
      <c r="C278" s="267" t="s">
        <v>467</v>
      </c>
      <c r="D278" s="267" t="s">
        <v>305</v>
      </c>
      <c r="E278" s="268" t="s">
        <v>1002</v>
      </c>
      <c r="F278" s="269" t="s">
        <v>1003</v>
      </c>
      <c r="G278" s="270" t="s">
        <v>356</v>
      </c>
      <c r="H278" s="271">
        <v>9</v>
      </c>
      <c r="I278" s="272"/>
      <c r="J278" s="273">
        <f>ROUND(I278*H278,2)</f>
        <v>0</v>
      </c>
      <c r="K278" s="269" t="s">
        <v>145</v>
      </c>
      <c r="L278" s="274"/>
      <c r="M278" s="275" t="s">
        <v>75</v>
      </c>
      <c r="N278" s="276" t="s">
        <v>47</v>
      </c>
      <c r="O278" s="86"/>
      <c r="P278" s="215">
        <f>O278*H278</f>
        <v>0</v>
      </c>
      <c r="Q278" s="215">
        <v>0.50600000000000001</v>
      </c>
      <c r="R278" s="215">
        <f>Q278*H278</f>
        <v>4.5540000000000003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180</v>
      </c>
      <c r="AT278" s="217" t="s">
        <v>305</v>
      </c>
      <c r="AU278" s="217" t="s">
        <v>87</v>
      </c>
      <c r="AY278" s="19" t="s">
        <v>139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85</v>
      </c>
      <c r="BK278" s="218">
        <f>ROUND(I278*H278,2)</f>
        <v>0</v>
      </c>
      <c r="BL278" s="19" t="s">
        <v>146</v>
      </c>
      <c r="BM278" s="217" t="s">
        <v>1004</v>
      </c>
    </row>
    <row r="279" s="2" customFormat="1" ht="14.4" customHeight="1">
      <c r="A279" s="40"/>
      <c r="B279" s="41"/>
      <c r="C279" s="267" t="s">
        <v>471</v>
      </c>
      <c r="D279" s="267" t="s">
        <v>305</v>
      </c>
      <c r="E279" s="268" t="s">
        <v>1005</v>
      </c>
      <c r="F279" s="269" t="s">
        <v>1006</v>
      </c>
      <c r="G279" s="270" t="s">
        <v>356</v>
      </c>
      <c r="H279" s="271">
        <v>5</v>
      </c>
      <c r="I279" s="272"/>
      <c r="J279" s="273">
        <f>ROUND(I279*H279,2)</f>
        <v>0</v>
      </c>
      <c r="K279" s="269" t="s">
        <v>145</v>
      </c>
      <c r="L279" s="274"/>
      <c r="M279" s="275" t="s">
        <v>75</v>
      </c>
      <c r="N279" s="276" t="s">
        <v>47</v>
      </c>
      <c r="O279" s="86"/>
      <c r="P279" s="215">
        <f>O279*H279</f>
        <v>0</v>
      </c>
      <c r="Q279" s="215">
        <v>1.0129999999999999</v>
      </c>
      <c r="R279" s="215">
        <f>Q279*H279</f>
        <v>5.0649999999999995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180</v>
      </c>
      <c r="AT279" s="217" t="s">
        <v>305</v>
      </c>
      <c r="AU279" s="217" t="s">
        <v>87</v>
      </c>
      <c r="AY279" s="19" t="s">
        <v>139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85</v>
      </c>
      <c r="BK279" s="218">
        <f>ROUND(I279*H279,2)</f>
        <v>0</v>
      </c>
      <c r="BL279" s="19" t="s">
        <v>146</v>
      </c>
      <c r="BM279" s="217" t="s">
        <v>1007</v>
      </c>
    </row>
    <row r="280" s="2" customFormat="1" ht="14.4" customHeight="1">
      <c r="A280" s="40"/>
      <c r="B280" s="41"/>
      <c r="C280" s="267" t="s">
        <v>475</v>
      </c>
      <c r="D280" s="267" t="s">
        <v>305</v>
      </c>
      <c r="E280" s="268" t="s">
        <v>1008</v>
      </c>
      <c r="F280" s="269" t="s">
        <v>1009</v>
      </c>
      <c r="G280" s="270" t="s">
        <v>356</v>
      </c>
      <c r="H280" s="271">
        <v>20</v>
      </c>
      <c r="I280" s="272"/>
      <c r="J280" s="273">
        <f>ROUND(I280*H280,2)</f>
        <v>0</v>
      </c>
      <c r="K280" s="269" t="s">
        <v>145</v>
      </c>
      <c r="L280" s="274"/>
      <c r="M280" s="275" t="s">
        <v>75</v>
      </c>
      <c r="N280" s="276" t="s">
        <v>47</v>
      </c>
      <c r="O280" s="86"/>
      <c r="P280" s="215">
        <f>O280*H280</f>
        <v>0</v>
      </c>
      <c r="Q280" s="215">
        <v>0.002</v>
      </c>
      <c r="R280" s="215">
        <f>Q280*H280</f>
        <v>0.040000000000000001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180</v>
      </c>
      <c r="AT280" s="217" t="s">
        <v>305</v>
      </c>
      <c r="AU280" s="217" t="s">
        <v>87</v>
      </c>
      <c r="AY280" s="19" t="s">
        <v>139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85</v>
      </c>
      <c r="BK280" s="218">
        <f>ROUND(I280*H280,2)</f>
        <v>0</v>
      </c>
      <c r="BL280" s="19" t="s">
        <v>146</v>
      </c>
      <c r="BM280" s="217" t="s">
        <v>1010</v>
      </c>
    </row>
    <row r="281" s="2" customFormat="1" ht="14.4" customHeight="1">
      <c r="A281" s="40"/>
      <c r="B281" s="41"/>
      <c r="C281" s="206" t="s">
        <v>483</v>
      </c>
      <c r="D281" s="206" t="s">
        <v>141</v>
      </c>
      <c r="E281" s="207" t="s">
        <v>751</v>
      </c>
      <c r="F281" s="208" t="s">
        <v>752</v>
      </c>
      <c r="G281" s="209" t="s">
        <v>356</v>
      </c>
      <c r="H281" s="210">
        <v>13</v>
      </c>
      <c r="I281" s="211"/>
      <c r="J281" s="212">
        <f>ROUND(I281*H281,2)</f>
        <v>0</v>
      </c>
      <c r="K281" s="208" t="s">
        <v>145</v>
      </c>
      <c r="L281" s="46"/>
      <c r="M281" s="213" t="s">
        <v>75</v>
      </c>
      <c r="N281" s="214" t="s">
        <v>47</v>
      </c>
      <c r="O281" s="86"/>
      <c r="P281" s="215">
        <f>O281*H281</f>
        <v>0</v>
      </c>
      <c r="Q281" s="215">
        <v>0.01248</v>
      </c>
      <c r="R281" s="215">
        <f>Q281*H281</f>
        <v>0.16224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146</v>
      </c>
      <c r="AT281" s="217" t="s">
        <v>141</v>
      </c>
      <c r="AU281" s="217" t="s">
        <v>87</v>
      </c>
      <c r="AY281" s="19" t="s">
        <v>139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85</v>
      </c>
      <c r="BK281" s="218">
        <f>ROUND(I281*H281,2)</f>
        <v>0</v>
      </c>
      <c r="BL281" s="19" t="s">
        <v>146</v>
      </c>
      <c r="BM281" s="217" t="s">
        <v>1011</v>
      </c>
    </row>
    <row r="282" s="2" customFormat="1">
      <c r="A282" s="40"/>
      <c r="B282" s="41"/>
      <c r="C282" s="42"/>
      <c r="D282" s="219" t="s">
        <v>148</v>
      </c>
      <c r="E282" s="42"/>
      <c r="F282" s="220" t="s">
        <v>754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148</v>
      </c>
      <c r="AU282" s="19" t="s">
        <v>87</v>
      </c>
    </row>
    <row r="283" s="2" customFormat="1" ht="14.4" customHeight="1">
      <c r="A283" s="40"/>
      <c r="B283" s="41"/>
      <c r="C283" s="267" t="s">
        <v>487</v>
      </c>
      <c r="D283" s="267" t="s">
        <v>305</v>
      </c>
      <c r="E283" s="268" t="s">
        <v>756</v>
      </c>
      <c r="F283" s="269" t="s">
        <v>757</v>
      </c>
      <c r="G283" s="270" t="s">
        <v>356</v>
      </c>
      <c r="H283" s="271">
        <v>13</v>
      </c>
      <c r="I283" s="272"/>
      <c r="J283" s="273">
        <f>ROUND(I283*H283,2)</f>
        <v>0</v>
      </c>
      <c r="K283" s="269" t="s">
        <v>145</v>
      </c>
      <c r="L283" s="274"/>
      <c r="M283" s="275" t="s">
        <v>75</v>
      </c>
      <c r="N283" s="276" t="s">
        <v>47</v>
      </c>
      <c r="O283" s="86"/>
      <c r="P283" s="215">
        <f>O283*H283</f>
        <v>0</v>
      </c>
      <c r="Q283" s="215">
        <v>0.58499999999999996</v>
      </c>
      <c r="R283" s="215">
        <f>Q283*H283</f>
        <v>7.6049999999999995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180</v>
      </c>
      <c r="AT283" s="217" t="s">
        <v>305</v>
      </c>
      <c r="AU283" s="217" t="s">
        <v>87</v>
      </c>
      <c r="AY283" s="19" t="s">
        <v>139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85</v>
      </c>
      <c r="BK283" s="218">
        <f>ROUND(I283*H283,2)</f>
        <v>0</v>
      </c>
      <c r="BL283" s="19" t="s">
        <v>146</v>
      </c>
      <c r="BM283" s="217" t="s">
        <v>1012</v>
      </c>
    </row>
    <row r="284" s="2" customFormat="1" ht="14.4" customHeight="1">
      <c r="A284" s="40"/>
      <c r="B284" s="41"/>
      <c r="C284" s="206" t="s">
        <v>491</v>
      </c>
      <c r="D284" s="206" t="s">
        <v>141</v>
      </c>
      <c r="E284" s="207" t="s">
        <v>1013</v>
      </c>
      <c r="F284" s="208" t="s">
        <v>1014</v>
      </c>
      <c r="G284" s="209" t="s">
        <v>356</v>
      </c>
      <c r="H284" s="210">
        <v>13</v>
      </c>
      <c r="I284" s="211"/>
      <c r="J284" s="212">
        <f>ROUND(I284*H284,2)</f>
        <v>0</v>
      </c>
      <c r="K284" s="208" t="s">
        <v>145</v>
      </c>
      <c r="L284" s="46"/>
      <c r="M284" s="213" t="s">
        <v>75</v>
      </c>
      <c r="N284" s="214" t="s">
        <v>47</v>
      </c>
      <c r="O284" s="86"/>
      <c r="P284" s="215">
        <f>O284*H284</f>
        <v>0</v>
      </c>
      <c r="Q284" s="215">
        <v>0.028539999999999999</v>
      </c>
      <c r="R284" s="215">
        <f>Q284*H284</f>
        <v>0.37102000000000002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146</v>
      </c>
      <c r="AT284" s="217" t="s">
        <v>141</v>
      </c>
      <c r="AU284" s="217" t="s">
        <v>87</v>
      </c>
      <c r="AY284" s="19" t="s">
        <v>139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85</v>
      </c>
      <c r="BK284" s="218">
        <f>ROUND(I284*H284,2)</f>
        <v>0</v>
      </c>
      <c r="BL284" s="19" t="s">
        <v>146</v>
      </c>
      <c r="BM284" s="217" t="s">
        <v>1015</v>
      </c>
    </row>
    <row r="285" s="2" customFormat="1">
      <c r="A285" s="40"/>
      <c r="B285" s="41"/>
      <c r="C285" s="42"/>
      <c r="D285" s="219" t="s">
        <v>148</v>
      </c>
      <c r="E285" s="42"/>
      <c r="F285" s="220" t="s">
        <v>754</v>
      </c>
      <c r="G285" s="42"/>
      <c r="H285" s="42"/>
      <c r="I285" s="221"/>
      <c r="J285" s="42"/>
      <c r="K285" s="42"/>
      <c r="L285" s="46"/>
      <c r="M285" s="222"/>
      <c r="N285" s="223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148</v>
      </c>
      <c r="AU285" s="19" t="s">
        <v>87</v>
      </c>
    </row>
    <row r="286" s="2" customFormat="1" ht="14.4" customHeight="1">
      <c r="A286" s="40"/>
      <c r="B286" s="41"/>
      <c r="C286" s="267" t="s">
        <v>498</v>
      </c>
      <c r="D286" s="267" t="s">
        <v>305</v>
      </c>
      <c r="E286" s="268" t="s">
        <v>1016</v>
      </c>
      <c r="F286" s="269" t="s">
        <v>1017</v>
      </c>
      <c r="G286" s="270" t="s">
        <v>356</v>
      </c>
      <c r="H286" s="271">
        <v>13</v>
      </c>
      <c r="I286" s="272"/>
      <c r="J286" s="273">
        <f>ROUND(I286*H286,2)</f>
        <v>0</v>
      </c>
      <c r="K286" s="269" t="s">
        <v>145</v>
      </c>
      <c r="L286" s="274"/>
      <c r="M286" s="275" t="s">
        <v>75</v>
      </c>
      <c r="N286" s="276" t="s">
        <v>47</v>
      </c>
      <c r="O286" s="86"/>
      <c r="P286" s="215">
        <f>O286*H286</f>
        <v>0</v>
      </c>
      <c r="Q286" s="215">
        <v>1.6000000000000001</v>
      </c>
      <c r="R286" s="215">
        <f>Q286*H286</f>
        <v>20.800000000000001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180</v>
      </c>
      <c r="AT286" s="217" t="s">
        <v>305</v>
      </c>
      <c r="AU286" s="217" t="s">
        <v>87</v>
      </c>
      <c r="AY286" s="19" t="s">
        <v>139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85</v>
      </c>
      <c r="BK286" s="218">
        <f>ROUND(I286*H286,2)</f>
        <v>0</v>
      </c>
      <c r="BL286" s="19" t="s">
        <v>146</v>
      </c>
      <c r="BM286" s="217" t="s">
        <v>1018</v>
      </c>
    </row>
    <row r="287" s="2" customFormat="1" ht="14.4" customHeight="1">
      <c r="A287" s="40"/>
      <c r="B287" s="41"/>
      <c r="C287" s="267" t="s">
        <v>502</v>
      </c>
      <c r="D287" s="267" t="s">
        <v>305</v>
      </c>
      <c r="E287" s="268" t="s">
        <v>1008</v>
      </c>
      <c r="F287" s="269" t="s">
        <v>1009</v>
      </c>
      <c r="G287" s="270" t="s">
        <v>356</v>
      </c>
      <c r="H287" s="271">
        <v>13</v>
      </c>
      <c r="I287" s="272"/>
      <c r="J287" s="273">
        <f>ROUND(I287*H287,2)</f>
        <v>0</v>
      </c>
      <c r="K287" s="269" t="s">
        <v>145</v>
      </c>
      <c r="L287" s="274"/>
      <c r="M287" s="275" t="s">
        <v>75</v>
      </c>
      <c r="N287" s="276" t="s">
        <v>47</v>
      </c>
      <c r="O287" s="86"/>
      <c r="P287" s="215">
        <f>O287*H287</f>
        <v>0</v>
      </c>
      <c r="Q287" s="215">
        <v>0.002</v>
      </c>
      <c r="R287" s="215">
        <f>Q287*H287</f>
        <v>0.026000000000000002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180</v>
      </c>
      <c r="AT287" s="217" t="s">
        <v>305</v>
      </c>
      <c r="AU287" s="217" t="s">
        <v>87</v>
      </c>
      <c r="AY287" s="19" t="s">
        <v>139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85</v>
      </c>
      <c r="BK287" s="218">
        <f>ROUND(I287*H287,2)</f>
        <v>0</v>
      </c>
      <c r="BL287" s="19" t="s">
        <v>146</v>
      </c>
      <c r="BM287" s="217" t="s">
        <v>1019</v>
      </c>
    </row>
    <row r="288" s="2" customFormat="1" ht="14.4" customHeight="1">
      <c r="A288" s="40"/>
      <c r="B288" s="41"/>
      <c r="C288" s="206" t="s">
        <v>507</v>
      </c>
      <c r="D288" s="206" t="s">
        <v>141</v>
      </c>
      <c r="E288" s="207" t="s">
        <v>760</v>
      </c>
      <c r="F288" s="208" t="s">
        <v>761</v>
      </c>
      <c r="G288" s="209" t="s">
        <v>356</v>
      </c>
      <c r="H288" s="210">
        <v>13</v>
      </c>
      <c r="I288" s="211"/>
      <c r="J288" s="212">
        <f>ROUND(I288*H288,2)</f>
        <v>0</v>
      </c>
      <c r="K288" s="208" t="s">
        <v>145</v>
      </c>
      <c r="L288" s="46"/>
      <c r="M288" s="213" t="s">
        <v>75</v>
      </c>
      <c r="N288" s="214" t="s">
        <v>47</v>
      </c>
      <c r="O288" s="86"/>
      <c r="P288" s="215">
        <f>O288*H288</f>
        <v>0</v>
      </c>
      <c r="Q288" s="215">
        <v>0.21734000000000001</v>
      </c>
      <c r="R288" s="215">
        <f>Q288*H288</f>
        <v>2.8254200000000003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146</v>
      </c>
      <c r="AT288" s="217" t="s">
        <v>141</v>
      </c>
      <c r="AU288" s="217" t="s">
        <v>87</v>
      </c>
      <c r="AY288" s="19" t="s">
        <v>139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85</v>
      </c>
      <c r="BK288" s="218">
        <f>ROUND(I288*H288,2)</f>
        <v>0</v>
      </c>
      <c r="BL288" s="19" t="s">
        <v>146</v>
      </c>
      <c r="BM288" s="217" t="s">
        <v>1020</v>
      </c>
    </row>
    <row r="289" s="2" customFormat="1">
      <c r="A289" s="40"/>
      <c r="B289" s="41"/>
      <c r="C289" s="42"/>
      <c r="D289" s="219" t="s">
        <v>148</v>
      </c>
      <c r="E289" s="42"/>
      <c r="F289" s="220" t="s">
        <v>763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148</v>
      </c>
      <c r="AU289" s="19" t="s">
        <v>87</v>
      </c>
    </row>
    <row r="290" s="2" customFormat="1" ht="14.4" customHeight="1">
      <c r="A290" s="40"/>
      <c r="B290" s="41"/>
      <c r="C290" s="267" t="s">
        <v>511</v>
      </c>
      <c r="D290" s="267" t="s">
        <v>305</v>
      </c>
      <c r="E290" s="268" t="s">
        <v>1021</v>
      </c>
      <c r="F290" s="269" t="s">
        <v>1022</v>
      </c>
      <c r="G290" s="270" t="s">
        <v>356</v>
      </c>
      <c r="H290" s="271">
        <v>3</v>
      </c>
      <c r="I290" s="272"/>
      <c r="J290" s="273">
        <f>ROUND(I290*H290,2)</f>
        <v>0</v>
      </c>
      <c r="K290" s="269" t="s">
        <v>145</v>
      </c>
      <c r="L290" s="274"/>
      <c r="M290" s="275" t="s">
        <v>75</v>
      </c>
      <c r="N290" s="276" t="s">
        <v>47</v>
      </c>
      <c r="O290" s="86"/>
      <c r="P290" s="215">
        <f>O290*H290</f>
        <v>0</v>
      </c>
      <c r="Q290" s="215">
        <v>0.10199999999999999</v>
      </c>
      <c r="R290" s="215">
        <f>Q290*H290</f>
        <v>0.30599999999999999</v>
      </c>
      <c r="S290" s="215">
        <v>0</v>
      </c>
      <c r="T290" s="216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7" t="s">
        <v>180</v>
      </c>
      <c r="AT290" s="217" t="s">
        <v>305</v>
      </c>
      <c r="AU290" s="217" t="s">
        <v>87</v>
      </c>
      <c r="AY290" s="19" t="s">
        <v>139</v>
      </c>
      <c r="BE290" s="218">
        <f>IF(N290="základní",J290,0)</f>
        <v>0</v>
      </c>
      <c r="BF290" s="218">
        <f>IF(N290="snížená",J290,0)</f>
        <v>0</v>
      </c>
      <c r="BG290" s="218">
        <f>IF(N290="zákl. přenesená",J290,0)</f>
        <v>0</v>
      </c>
      <c r="BH290" s="218">
        <f>IF(N290="sníž. přenesená",J290,0)</f>
        <v>0</v>
      </c>
      <c r="BI290" s="218">
        <f>IF(N290="nulová",J290,0)</f>
        <v>0</v>
      </c>
      <c r="BJ290" s="19" t="s">
        <v>85</v>
      </c>
      <c r="BK290" s="218">
        <f>ROUND(I290*H290,2)</f>
        <v>0</v>
      </c>
      <c r="BL290" s="19" t="s">
        <v>146</v>
      </c>
      <c r="BM290" s="217" t="s">
        <v>1023</v>
      </c>
    </row>
    <row r="291" s="2" customFormat="1" ht="14.4" customHeight="1">
      <c r="A291" s="40"/>
      <c r="B291" s="41"/>
      <c r="C291" s="267" t="s">
        <v>515</v>
      </c>
      <c r="D291" s="267" t="s">
        <v>305</v>
      </c>
      <c r="E291" s="268" t="s">
        <v>765</v>
      </c>
      <c r="F291" s="269" t="s">
        <v>766</v>
      </c>
      <c r="G291" s="270" t="s">
        <v>356</v>
      </c>
      <c r="H291" s="271">
        <v>10</v>
      </c>
      <c r="I291" s="272"/>
      <c r="J291" s="273">
        <f>ROUND(I291*H291,2)</f>
        <v>0</v>
      </c>
      <c r="K291" s="269" t="s">
        <v>145</v>
      </c>
      <c r="L291" s="274"/>
      <c r="M291" s="275" t="s">
        <v>75</v>
      </c>
      <c r="N291" s="276" t="s">
        <v>47</v>
      </c>
      <c r="O291" s="86"/>
      <c r="P291" s="215">
        <f>O291*H291</f>
        <v>0</v>
      </c>
      <c r="Q291" s="215">
        <v>0.16200000000000001</v>
      </c>
      <c r="R291" s="215">
        <f>Q291*H291</f>
        <v>1.6200000000000001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180</v>
      </c>
      <c r="AT291" s="217" t="s">
        <v>305</v>
      </c>
      <c r="AU291" s="217" t="s">
        <v>87</v>
      </c>
      <c r="AY291" s="19" t="s">
        <v>139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85</v>
      </c>
      <c r="BK291" s="218">
        <f>ROUND(I291*H291,2)</f>
        <v>0</v>
      </c>
      <c r="BL291" s="19" t="s">
        <v>146</v>
      </c>
      <c r="BM291" s="217" t="s">
        <v>1024</v>
      </c>
    </row>
    <row r="292" s="12" customFormat="1" ht="22.8" customHeight="1">
      <c r="A292" s="12"/>
      <c r="B292" s="190"/>
      <c r="C292" s="191"/>
      <c r="D292" s="192" t="s">
        <v>76</v>
      </c>
      <c r="E292" s="204" t="s">
        <v>200</v>
      </c>
      <c r="F292" s="204" t="s">
        <v>817</v>
      </c>
      <c r="G292" s="191"/>
      <c r="H292" s="191"/>
      <c r="I292" s="194"/>
      <c r="J292" s="205">
        <f>BK292</f>
        <v>0</v>
      </c>
      <c r="K292" s="191"/>
      <c r="L292" s="196"/>
      <c r="M292" s="197"/>
      <c r="N292" s="198"/>
      <c r="O292" s="198"/>
      <c r="P292" s="199">
        <f>SUM(P293:P294)</f>
        <v>0</v>
      </c>
      <c r="Q292" s="198"/>
      <c r="R292" s="199">
        <f>SUM(R293:R294)</f>
        <v>0.0018659999999999998</v>
      </c>
      <c r="S292" s="198"/>
      <c r="T292" s="200">
        <f>SUM(T293:T294)</f>
        <v>0.15059999999999998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1" t="s">
        <v>85</v>
      </c>
      <c r="AT292" s="202" t="s">
        <v>76</v>
      </c>
      <c r="AU292" s="202" t="s">
        <v>85</v>
      </c>
      <c r="AY292" s="201" t="s">
        <v>139</v>
      </c>
      <c r="BK292" s="203">
        <f>SUM(BK293:BK294)</f>
        <v>0</v>
      </c>
    </row>
    <row r="293" s="2" customFormat="1" ht="24.15" customHeight="1">
      <c r="A293" s="40"/>
      <c r="B293" s="41"/>
      <c r="C293" s="206" t="s">
        <v>519</v>
      </c>
      <c r="D293" s="206" t="s">
        <v>141</v>
      </c>
      <c r="E293" s="207" t="s">
        <v>1025</v>
      </c>
      <c r="F293" s="208" t="s">
        <v>1026</v>
      </c>
      <c r="G293" s="209" t="s">
        <v>144</v>
      </c>
      <c r="H293" s="210">
        <v>0.29999999999999999</v>
      </c>
      <c r="I293" s="211"/>
      <c r="J293" s="212">
        <f>ROUND(I293*H293,2)</f>
        <v>0</v>
      </c>
      <c r="K293" s="208" t="s">
        <v>145</v>
      </c>
      <c r="L293" s="46"/>
      <c r="M293" s="213" t="s">
        <v>75</v>
      </c>
      <c r="N293" s="214" t="s">
        <v>47</v>
      </c>
      <c r="O293" s="86"/>
      <c r="P293" s="215">
        <f>O293*H293</f>
        <v>0</v>
      </c>
      <c r="Q293" s="215">
        <v>0.0062199999999999998</v>
      </c>
      <c r="R293" s="215">
        <f>Q293*H293</f>
        <v>0.0018659999999999998</v>
      </c>
      <c r="S293" s="215">
        <v>0.502</v>
      </c>
      <c r="T293" s="216">
        <f>S293*H293</f>
        <v>0.15059999999999998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7" t="s">
        <v>146</v>
      </c>
      <c r="AT293" s="217" t="s">
        <v>141</v>
      </c>
      <c r="AU293" s="217" t="s">
        <v>87</v>
      </c>
      <c r="AY293" s="19" t="s">
        <v>139</v>
      </c>
      <c r="BE293" s="218">
        <f>IF(N293="základní",J293,0)</f>
        <v>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9" t="s">
        <v>85</v>
      </c>
      <c r="BK293" s="218">
        <f>ROUND(I293*H293,2)</f>
        <v>0</v>
      </c>
      <c r="BL293" s="19" t="s">
        <v>146</v>
      </c>
      <c r="BM293" s="217" t="s">
        <v>1027</v>
      </c>
    </row>
    <row r="294" s="2" customFormat="1">
      <c r="A294" s="40"/>
      <c r="B294" s="41"/>
      <c r="C294" s="42"/>
      <c r="D294" s="219" t="s">
        <v>148</v>
      </c>
      <c r="E294" s="42"/>
      <c r="F294" s="220" t="s">
        <v>832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148</v>
      </c>
      <c r="AU294" s="19" t="s">
        <v>87</v>
      </c>
    </row>
    <row r="295" s="12" customFormat="1" ht="22.8" customHeight="1">
      <c r="A295" s="12"/>
      <c r="B295" s="190"/>
      <c r="C295" s="191"/>
      <c r="D295" s="192" t="s">
        <v>76</v>
      </c>
      <c r="E295" s="204" t="s">
        <v>833</v>
      </c>
      <c r="F295" s="204" t="s">
        <v>834</v>
      </c>
      <c r="G295" s="191"/>
      <c r="H295" s="191"/>
      <c r="I295" s="194"/>
      <c r="J295" s="205">
        <f>BK295</f>
        <v>0</v>
      </c>
      <c r="K295" s="191"/>
      <c r="L295" s="196"/>
      <c r="M295" s="197"/>
      <c r="N295" s="198"/>
      <c r="O295" s="198"/>
      <c r="P295" s="199">
        <f>SUM(P296:P306)</f>
        <v>0</v>
      </c>
      <c r="Q295" s="198"/>
      <c r="R295" s="199">
        <f>SUM(R296:R306)</f>
        <v>0</v>
      </c>
      <c r="S295" s="198"/>
      <c r="T295" s="200">
        <f>SUM(T296:T306)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01" t="s">
        <v>85</v>
      </c>
      <c r="AT295" s="202" t="s">
        <v>76</v>
      </c>
      <c r="AU295" s="202" t="s">
        <v>85</v>
      </c>
      <c r="AY295" s="201" t="s">
        <v>139</v>
      </c>
      <c r="BK295" s="203">
        <f>SUM(BK296:BK306)</f>
        <v>0</v>
      </c>
    </row>
    <row r="296" s="2" customFormat="1" ht="14.4" customHeight="1">
      <c r="A296" s="40"/>
      <c r="B296" s="41"/>
      <c r="C296" s="206" t="s">
        <v>523</v>
      </c>
      <c r="D296" s="206" t="s">
        <v>141</v>
      </c>
      <c r="E296" s="207" t="s">
        <v>836</v>
      </c>
      <c r="F296" s="208" t="s">
        <v>837</v>
      </c>
      <c r="G296" s="209" t="s">
        <v>283</v>
      </c>
      <c r="H296" s="210">
        <v>0.151</v>
      </c>
      <c r="I296" s="211"/>
      <c r="J296" s="212">
        <f>ROUND(I296*H296,2)</f>
        <v>0</v>
      </c>
      <c r="K296" s="208" t="s">
        <v>145</v>
      </c>
      <c r="L296" s="46"/>
      <c r="M296" s="213" t="s">
        <v>75</v>
      </c>
      <c r="N296" s="214" t="s">
        <v>47</v>
      </c>
      <c r="O296" s="86"/>
      <c r="P296" s="215">
        <f>O296*H296</f>
        <v>0</v>
      </c>
      <c r="Q296" s="215">
        <v>0</v>
      </c>
      <c r="R296" s="215">
        <f>Q296*H296</f>
        <v>0</v>
      </c>
      <c r="S296" s="215">
        <v>0</v>
      </c>
      <c r="T296" s="216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7" t="s">
        <v>146</v>
      </c>
      <c r="AT296" s="217" t="s">
        <v>141</v>
      </c>
      <c r="AU296" s="217" t="s">
        <v>87</v>
      </c>
      <c r="AY296" s="19" t="s">
        <v>139</v>
      </c>
      <c r="BE296" s="218">
        <f>IF(N296="základní",J296,0)</f>
        <v>0</v>
      </c>
      <c r="BF296" s="218">
        <f>IF(N296="snížená",J296,0)</f>
        <v>0</v>
      </c>
      <c r="BG296" s="218">
        <f>IF(N296="zákl. přenesená",J296,0)</f>
        <v>0</v>
      </c>
      <c r="BH296" s="218">
        <f>IF(N296="sníž. přenesená",J296,0)</f>
        <v>0</v>
      </c>
      <c r="BI296" s="218">
        <f>IF(N296="nulová",J296,0)</f>
        <v>0</v>
      </c>
      <c r="BJ296" s="19" t="s">
        <v>85</v>
      </c>
      <c r="BK296" s="218">
        <f>ROUND(I296*H296,2)</f>
        <v>0</v>
      </c>
      <c r="BL296" s="19" t="s">
        <v>146</v>
      </c>
      <c r="BM296" s="217" t="s">
        <v>1028</v>
      </c>
    </row>
    <row r="297" s="2" customFormat="1">
      <c r="A297" s="40"/>
      <c r="B297" s="41"/>
      <c r="C297" s="42"/>
      <c r="D297" s="219" t="s">
        <v>148</v>
      </c>
      <c r="E297" s="42"/>
      <c r="F297" s="220" t="s">
        <v>839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148</v>
      </c>
      <c r="AU297" s="19" t="s">
        <v>87</v>
      </c>
    </row>
    <row r="298" s="13" customFormat="1">
      <c r="A298" s="13"/>
      <c r="B298" s="224"/>
      <c r="C298" s="225"/>
      <c r="D298" s="219" t="s">
        <v>170</v>
      </c>
      <c r="E298" s="226" t="s">
        <v>75</v>
      </c>
      <c r="F298" s="227" t="s">
        <v>1029</v>
      </c>
      <c r="G298" s="225"/>
      <c r="H298" s="228">
        <v>0.151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170</v>
      </c>
      <c r="AU298" s="234" t="s">
        <v>87</v>
      </c>
      <c r="AV298" s="13" t="s">
        <v>87</v>
      </c>
      <c r="AW298" s="13" t="s">
        <v>38</v>
      </c>
      <c r="AX298" s="13" t="s">
        <v>77</v>
      </c>
      <c r="AY298" s="234" t="s">
        <v>139</v>
      </c>
    </row>
    <row r="299" s="16" customFormat="1">
      <c r="A299" s="16"/>
      <c r="B299" s="256"/>
      <c r="C299" s="257"/>
      <c r="D299" s="219" t="s">
        <v>170</v>
      </c>
      <c r="E299" s="258" t="s">
        <v>75</v>
      </c>
      <c r="F299" s="259" t="s">
        <v>236</v>
      </c>
      <c r="G299" s="257"/>
      <c r="H299" s="260">
        <v>0.151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6"/>
      <c r="V299" s="16"/>
      <c r="W299" s="16"/>
      <c r="X299" s="16"/>
      <c r="Y299" s="16"/>
      <c r="Z299" s="16"/>
      <c r="AA299" s="16"/>
      <c r="AB299" s="16"/>
      <c r="AC299" s="16"/>
      <c r="AD299" s="16"/>
      <c r="AE299" s="16"/>
      <c r="AT299" s="266" t="s">
        <v>170</v>
      </c>
      <c r="AU299" s="266" t="s">
        <v>87</v>
      </c>
      <c r="AV299" s="16" t="s">
        <v>146</v>
      </c>
      <c r="AW299" s="16" t="s">
        <v>38</v>
      </c>
      <c r="AX299" s="16" t="s">
        <v>85</v>
      </c>
      <c r="AY299" s="266" t="s">
        <v>139</v>
      </c>
    </row>
    <row r="300" s="15" customFormat="1">
      <c r="A300" s="15"/>
      <c r="B300" s="246"/>
      <c r="C300" s="247"/>
      <c r="D300" s="219" t="s">
        <v>170</v>
      </c>
      <c r="E300" s="248" t="s">
        <v>75</v>
      </c>
      <c r="F300" s="249" t="s">
        <v>1030</v>
      </c>
      <c r="G300" s="247"/>
      <c r="H300" s="248" t="s">
        <v>75</v>
      </c>
      <c r="I300" s="250"/>
      <c r="J300" s="247"/>
      <c r="K300" s="247"/>
      <c r="L300" s="251"/>
      <c r="M300" s="252"/>
      <c r="N300" s="253"/>
      <c r="O300" s="253"/>
      <c r="P300" s="253"/>
      <c r="Q300" s="253"/>
      <c r="R300" s="253"/>
      <c r="S300" s="253"/>
      <c r="T300" s="254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55" t="s">
        <v>170</v>
      </c>
      <c r="AU300" s="255" t="s">
        <v>87</v>
      </c>
      <c r="AV300" s="15" t="s">
        <v>85</v>
      </c>
      <c r="AW300" s="15" t="s">
        <v>38</v>
      </c>
      <c r="AX300" s="15" t="s">
        <v>77</v>
      </c>
      <c r="AY300" s="255" t="s">
        <v>139</v>
      </c>
    </row>
    <row r="301" s="2" customFormat="1" ht="24.15" customHeight="1">
      <c r="A301" s="40"/>
      <c r="B301" s="41"/>
      <c r="C301" s="206" t="s">
        <v>527</v>
      </c>
      <c r="D301" s="206" t="s">
        <v>141</v>
      </c>
      <c r="E301" s="207" t="s">
        <v>843</v>
      </c>
      <c r="F301" s="208" t="s">
        <v>844</v>
      </c>
      <c r="G301" s="209" t="s">
        <v>283</v>
      </c>
      <c r="H301" s="210">
        <v>0.755</v>
      </c>
      <c r="I301" s="211"/>
      <c r="J301" s="212">
        <f>ROUND(I301*H301,2)</f>
        <v>0</v>
      </c>
      <c r="K301" s="208" t="s">
        <v>145</v>
      </c>
      <c r="L301" s="46"/>
      <c r="M301" s="213" t="s">
        <v>75</v>
      </c>
      <c r="N301" s="214" t="s">
        <v>47</v>
      </c>
      <c r="O301" s="86"/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146</v>
      </c>
      <c r="AT301" s="217" t="s">
        <v>141</v>
      </c>
      <c r="AU301" s="217" t="s">
        <v>87</v>
      </c>
      <c r="AY301" s="19" t="s">
        <v>139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85</v>
      </c>
      <c r="BK301" s="218">
        <f>ROUND(I301*H301,2)</f>
        <v>0</v>
      </c>
      <c r="BL301" s="19" t="s">
        <v>146</v>
      </c>
      <c r="BM301" s="217" t="s">
        <v>1031</v>
      </c>
    </row>
    <row r="302" s="2" customFormat="1">
      <c r="A302" s="40"/>
      <c r="B302" s="41"/>
      <c r="C302" s="42"/>
      <c r="D302" s="219" t="s">
        <v>148</v>
      </c>
      <c r="E302" s="42"/>
      <c r="F302" s="220" t="s">
        <v>839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148</v>
      </c>
      <c r="AU302" s="19" t="s">
        <v>87</v>
      </c>
    </row>
    <row r="303" s="13" customFormat="1">
      <c r="A303" s="13"/>
      <c r="B303" s="224"/>
      <c r="C303" s="225"/>
      <c r="D303" s="219" t="s">
        <v>170</v>
      </c>
      <c r="E303" s="226" t="s">
        <v>75</v>
      </c>
      <c r="F303" s="227" t="s">
        <v>1032</v>
      </c>
      <c r="G303" s="225"/>
      <c r="H303" s="228">
        <v>0.755</v>
      </c>
      <c r="I303" s="229"/>
      <c r="J303" s="225"/>
      <c r="K303" s="225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170</v>
      </c>
      <c r="AU303" s="234" t="s">
        <v>87</v>
      </c>
      <c r="AV303" s="13" t="s">
        <v>87</v>
      </c>
      <c r="AW303" s="13" t="s">
        <v>38</v>
      </c>
      <c r="AX303" s="13" t="s">
        <v>85</v>
      </c>
      <c r="AY303" s="234" t="s">
        <v>139</v>
      </c>
    </row>
    <row r="304" s="2" customFormat="1" ht="24.15" customHeight="1">
      <c r="A304" s="40"/>
      <c r="B304" s="41"/>
      <c r="C304" s="206" t="s">
        <v>531</v>
      </c>
      <c r="D304" s="206" t="s">
        <v>141</v>
      </c>
      <c r="E304" s="207" t="s">
        <v>848</v>
      </c>
      <c r="F304" s="208" t="s">
        <v>849</v>
      </c>
      <c r="G304" s="209" t="s">
        <v>283</v>
      </c>
      <c r="H304" s="210">
        <v>0.151</v>
      </c>
      <c r="I304" s="211"/>
      <c r="J304" s="212">
        <f>ROUND(I304*H304,2)</f>
        <v>0</v>
      </c>
      <c r="K304" s="208" t="s">
        <v>145</v>
      </c>
      <c r="L304" s="46"/>
      <c r="M304" s="213" t="s">
        <v>75</v>
      </c>
      <c r="N304" s="214" t="s">
        <v>47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1033</v>
      </c>
      <c r="AT304" s="217" t="s">
        <v>141</v>
      </c>
      <c r="AU304" s="217" t="s">
        <v>87</v>
      </c>
      <c r="AY304" s="19" t="s">
        <v>139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85</v>
      </c>
      <c r="BK304" s="218">
        <f>ROUND(I304*H304,2)</f>
        <v>0</v>
      </c>
      <c r="BL304" s="19" t="s">
        <v>1033</v>
      </c>
      <c r="BM304" s="217" t="s">
        <v>1034</v>
      </c>
    </row>
    <row r="305" s="2" customFormat="1">
      <c r="A305" s="40"/>
      <c r="B305" s="41"/>
      <c r="C305" s="42"/>
      <c r="D305" s="219" t="s">
        <v>148</v>
      </c>
      <c r="E305" s="42"/>
      <c r="F305" s="220" t="s">
        <v>851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148</v>
      </c>
      <c r="AU305" s="19" t="s">
        <v>87</v>
      </c>
    </row>
    <row r="306" s="13" customFormat="1">
      <c r="A306" s="13"/>
      <c r="B306" s="224"/>
      <c r="C306" s="225"/>
      <c r="D306" s="219" t="s">
        <v>170</v>
      </c>
      <c r="E306" s="226" t="s">
        <v>75</v>
      </c>
      <c r="F306" s="227" t="s">
        <v>1029</v>
      </c>
      <c r="G306" s="225"/>
      <c r="H306" s="228">
        <v>0.151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170</v>
      </c>
      <c r="AU306" s="234" t="s">
        <v>87</v>
      </c>
      <c r="AV306" s="13" t="s">
        <v>87</v>
      </c>
      <c r="AW306" s="13" t="s">
        <v>38</v>
      </c>
      <c r="AX306" s="13" t="s">
        <v>85</v>
      </c>
      <c r="AY306" s="234" t="s">
        <v>139</v>
      </c>
    </row>
    <row r="307" s="12" customFormat="1" ht="22.8" customHeight="1">
      <c r="A307" s="12"/>
      <c r="B307" s="190"/>
      <c r="C307" s="191"/>
      <c r="D307" s="192" t="s">
        <v>76</v>
      </c>
      <c r="E307" s="204" t="s">
        <v>852</v>
      </c>
      <c r="F307" s="204" t="s">
        <v>853</v>
      </c>
      <c r="G307" s="191"/>
      <c r="H307" s="191"/>
      <c r="I307" s="194"/>
      <c r="J307" s="205">
        <f>BK307</f>
        <v>0</v>
      </c>
      <c r="K307" s="191"/>
      <c r="L307" s="196"/>
      <c r="M307" s="197"/>
      <c r="N307" s="198"/>
      <c r="O307" s="198"/>
      <c r="P307" s="199">
        <f>SUM(P308:P309)</f>
        <v>0</v>
      </c>
      <c r="Q307" s="198"/>
      <c r="R307" s="199">
        <f>SUM(R308:R309)</f>
        <v>0</v>
      </c>
      <c r="S307" s="198"/>
      <c r="T307" s="200">
        <f>SUM(T308:T309)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85</v>
      </c>
      <c r="AT307" s="202" t="s">
        <v>76</v>
      </c>
      <c r="AU307" s="202" t="s">
        <v>85</v>
      </c>
      <c r="AY307" s="201" t="s">
        <v>139</v>
      </c>
      <c r="BK307" s="203">
        <f>SUM(BK308:BK309)</f>
        <v>0</v>
      </c>
    </row>
    <row r="308" s="2" customFormat="1" ht="24.15" customHeight="1">
      <c r="A308" s="40"/>
      <c r="B308" s="41"/>
      <c r="C308" s="206" t="s">
        <v>535</v>
      </c>
      <c r="D308" s="206" t="s">
        <v>141</v>
      </c>
      <c r="E308" s="207" t="s">
        <v>1035</v>
      </c>
      <c r="F308" s="208" t="s">
        <v>1036</v>
      </c>
      <c r="G308" s="209" t="s">
        <v>283</v>
      </c>
      <c r="H308" s="210">
        <v>927.14700000000005</v>
      </c>
      <c r="I308" s="211"/>
      <c r="J308" s="212">
        <f>ROUND(I308*H308,2)</f>
        <v>0</v>
      </c>
      <c r="K308" s="208" t="s">
        <v>145</v>
      </c>
      <c r="L308" s="46"/>
      <c r="M308" s="213" t="s">
        <v>75</v>
      </c>
      <c r="N308" s="214" t="s">
        <v>47</v>
      </c>
      <c r="O308" s="86"/>
      <c r="P308" s="215">
        <f>O308*H308</f>
        <v>0</v>
      </c>
      <c r="Q308" s="215">
        <v>0</v>
      </c>
      <c r="R308" s="215">
        <f>Q308*H308</f>
        <v>0</v>
      </c>
      <c r="S308" s="215">
        <v>0</v>
      </c>
      <c r="T308" s="216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7" t="s">
        <v>146</v>
      </c>
      <c r="AT308" s="217" t="s">
        <v>141</v>
      </c>
      <c r="AU308" s="217" t="s">
        <v>87</v>
      </c>
      <c r="AY308" s="19" t="s">
        <v>139</v>
      </c>
      <c r="BE308" s="218">
        <f>IF(N308="základní",J308,0)</f>
        <v>0</v>
      </c>
      <c r="BF308" s="218">
        <f>IF(N308="snížená",J308,0)</f>
        <v>0</v>
      </c>
      <c r="BG308" s="218">
        <f>IF(N308="zákl. přenesená",J308,0)</f>
        <v>0</v>
      </c>
      <c r="BH308" s="218">
        <f>IF(N308="sníž. přenesená",J308,0)</f>
        <v>0</v>
      </c>
      <c r="BI308" s="218">
        <f>IF(N308="nulová",J308,0)</f>
        <v>0</v>
      </c>
      <c r="BJ308" s="19" t="s">
        <v>85</v>
      </c>
      <c r="BK308" s="218">
        <f>ROUND(I308*H308,2)</f>
        <v>0</v>
      </c>
      <c r="BL308" s="19" t="s">
        <v>146</v>
      </c>
      <c r="BM308" s="217" t="s">
        <v>1037</v>
      </c>
    </row>
    <row r="309" s="2" customFormat="1">
      <c r="A309" s="40"/>
      <c r="B309" s="41"/>
      <c r="C309" s="42"/>
      <c r="D309" s="219" t="s">
        <v>148</v>
      </c>
      <c r="E309" s="42"/>
      <c r="F309" s="220" t="s">
        <v>858</v>
      </c>
      <c r="G309" s="42"/>
      <c r="H309" s="42"/>
      <c r="I309" s="221"/>
      <c r="J309" s="42"/>
      <c r="K309" s="42"/>
      <c r="L309" s="46"/>
      <c r="M309" s="277"/>
      <c r="N309" s="278"/>
      <c r="O309" s="279"/>
      <c r="P309" s="279"/>
      <c r="Q309" s="279"/>
      <c r="R309" s="279"/>
      <c r="S309" s="279"/>
      <c r="T309" s="280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148</v>
      </c>
      <c r="AU309" s="19" t="s">
        <v>87</v>
      </c>
    </row>
    <row r="310" s="2" customFormat="1" ht="6.96" customHeight="1">
      <c r="A310" s="40"/>
      <c r="B310" s="61"/>
      <c r="C310" s="62"/>
      <c r="D310" s="62"/>
      <c r="E310" s="62"/>
      <c r="F310" s="62"/>
      <c r="G310" s="62"/>
      <c r="H310" s="62"/>
      <c r="I310" s="62"/>
      <c r="J310" s="62"/>
      <c r="K310" s="62"/>
      <c r="L310" s="46"/>
      <c r="M310" s="40"/>
      <c r="O310" s="40"/>
      <c r="P310" s="40"/>
      <c r="Q310" s="40"/>
      <c r="R310" s="40"/>
      <c r="S310" s="40"/>
      <c r="T310" s="40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</row>
  </sheetData>
  <sheetProtection sheet="1" autoFilter="0" formatColumns="0" formatRows="0" objects="1" scenarios="1" spinCount="100000" saltValue="Ft4y/zdozLhJNCoV9+rJeREmUJjhidbtSvNoINikDBzzQWh8ziP0XqbNuRmJjtPXMbTam+7/bn2BwElXOdUk3Q==" hashValue="hhW8jLnqus+3sAFyoMwkLvt4lMFdOqRX2KbD+U2TZy/L22OU4G62vAToUws8cQlecH26YVTTOpvNXs7OBb8FRA==" algorithmName="SHA-512" password="CC35"/>
  <autoFilter ref="C87:K30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1038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ROUND((SUM(BE82:BE90)),  2)</f>
        <v>0</v>
      </c>
      <c r="G33" s="40"/>
      <c r="H33" s="40"/>
      <c r="I33" s="150">
        <v>0.20999999999999999</v>
      </c>
      <c r="J33" s="149">
        <f>ROUND(((SUM(BE82:BE90))*I33),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ROUND((SUM(BF82:BF90)),  2)</f>
        <v>0</v>
      </c>
      <c r="G34" s="40"/>
      <c r="H34" s="40"/>
      <c r="I34" s="150">
        <v>0.14999999999999999</v>
      </c>
      <c r="J34" s="149">
        <f>ROUND(((SUM(BF82:BF90))*I34),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ROUND((SUM(BG82:BG90)),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ROUND((SUM(BH82:BH90)),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ROUND((SUM(BI82:BI90)),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SO 06 - Přeložka sdělovacích kabelů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1039</v>
      </c>
      <c r="E61" s="170"/>
      <c r="F61" s="170"/>
      <c r="G61" s="170"/>
      <c r="H61" s="170"/>
      <c r="I61" s="170"/>
      <c r="J61" s="171">
        <f>J87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3"/>
      <c r="C62" s="174"/>
      <c r="D62" s="175" t="s">
        <v>1040</v>
      </c>
      <c r="E62" s="176"/>
      <c r="F62" s="176"/>
      <c r="G62" s="176"/>
      <c r="H62" s="176"/>
      <c r="I62" s="176"/>
      <c r="J62" s="177">
        <f>J88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124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Vodojem Horská, zásobní řady a splašková kanalizace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107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03 - SO 06 - Přeložka sdělovacích kabelů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22</v>
      </c>
      <c r="D76" s="42"/>
      <c r="E76" s="42"/>
      <c r="F76" s="29" t="str">
        <f>F12</f>
        <v>Liberec</v>
      </c>
      <c r="G76" s="42"/>
      <c r="H76" s="42"/>
      <c r="I76" s="34" t="s">
        <v>24</v>
      </c>
      <c r="J76" s="74" t="str">
        <f>IF(J12="","",J12)</f>
        <v>26. 10. 2020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26</v>
      </c>
      <c r="D78" s="42"/>
      <c r="E78" s="42"/>
      <c r="F78" s="29" t="str">
        <f>E15</f>
        <v>Statutární město Liberec</v>
      </c>
      <c r="G78" s="42"/>
      <c r="H78" s="42"/>
      <c r="I78" s="34" t="s">
        <v>34</v>
      </c>
      <c r="J78" s="38" t="str">
        <f>E21</f>
        <v>SNOWPLAN, spol. s 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32</v>
      </c>
      <c r="D79" s="42"/>
      <c r="E79" s="42"/>
      <c r="F79" s="29" t="str">
        <f>IF(E18="","",E18)</f>
        <v>Vyplň údaj</v>
      </c>
      <c r="G79" s="42"/>
      <c r="H79" s="42"/>
      <c r="I79" s="34" t="s">
        <v>39</v>
      </c>
      <c r="J79" s="38" t="str">
        <f>E24</f>
        <v>SNOWPLAN, spol. s r.o.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125</v>
      </c>
      <c r="D81" s="182" t="s">
        <v>61</v>
      </c>
      <c r="E81" s="182" t="s">
        <v>57</v>
      </c>
      <c r="F81" s="182" t="s">
        <v>58</v>
      </c>
      <c r="G81" s="182" t="s">
        <v>126</v>
      </c>
      <c r="H81" s="182" t="s">
        <v>127</v>
      </c>
      <c r="I81" s="182" t="s">
        <v>128</v>
      </c>
      <c r="J81" s="182" t="s">
        <v>111</v>
      </c>
      <c r="K81" s="183" t="s">
        <v>129</v>
      </c>
      <c r="L81" s="184"/>
      <c r="M81" s="94" t="s">
        <v>75</v>
      </c>
      <c r="N81" s="95" t="s">
        <v>46</v>
      </c>
      <c r="O81" s="95" t="s">
        <v>130</v>
      </c>
      <c r="P81" s="95" t="s">
        <v>131</v>
      </c>
      <c r="Q81" s="95" t="s">
        <v>132</v>
      </c>
      <c r="R81" s="95" t="s">
        <v>133</v>
      </c>
      <c r="S81" s="95" t="s">
        <v>134</v>
      </c>
      <c r="T81" s="96" t="s">
        <v>135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136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P83+P87</f>
        <v>0</v>
      </c>
      <c r="Q82" s="98"/>
      <c r="R82" s="187">
        <f>R83+R87</f>
        <v>0</v>
      </c>
      <c r="S82" s="98"/>
      <c r="T82" s="188">
        <f>T83+T87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76</v>
      </c>
      <c r="AU82" s="19" t="s">
        <v>112</v>
      </c>
      <c r="BK82" s="189">
        <f>BK83+BK87</f>
        <v>0</v>
      </c>
    </row>
    <row r="83" s="12" customFormat="1" ht="25.92" customHeight="1">
      <c r="A83" s="12"/>
      <c r="B83" s="190"/>
      <c r="C83" s="191"/>
      <c r="D83" s="192" t="s">
        <v>76</v>
      </c>
      <c r="E83" s="193" t="s">
        <v>137</v>
      </c>
      <c r="F83" s="193" t="s">
        <v>138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SUM(P84:P86)</f>
        <v>0</v>
      </c>
      <c r="Q83" s="198"/>
      <c r="R83" s="199">
        <f>SUM(R84:R86)</f>
        <v>0</v>
      </c>
      <c r="S83" s="198"/>
      <c r="T83" s="200">
        <f>SUM(T84:T86)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85</v>
      </c>
      <c r="AT83" s="202" t="s">
        <v>76</v>
      </c>
      <c r="AU83" s="202" t="s">
        <v>77</v>
      </c>
      <c r="AY83" s="201" t="s">
        <v>139</v>
      </c>
      <c r="BK83" s="203">
        <f>SUM(BK84:BK86)</f>
        <v>0</v>
      </c>
    </row>
    <row r="84" s="2" customFormat="1" ht="14.4" customHeight="1">
      <c r="A84" s="40"/>
      <c r="B84" s="41"/>
      <c r="C84" s="206" t="s">
        <v>85</v>
      </c>
      <c r="D84" s="206" t="s">
        <v>141</v>
      </c>
      <c r="E84" s="207" t="s">
        <v>1041</v>
      </c>
      <c r="F84" s="208" t="s">
        <v>1042</v>
      </c>
      <c r="G84" s="209" t="s">
        <v>144</v>
      </c>
      <c r="H84" s="210">
        <v>40</v>
      </c>
      <c r="I84" s="211"/>
      <c r="J84" s="212">
        <f>ROUND(I84*H84,2)</f>
        <v>0</v>
      </c>
      <c r="K84" s="208" t="s">
        <v>75</v>
      </c>
      <c r="L84" s="46"/>
      <c r="M84" s="213" t="s">
        <v>75</v>
      </c>
      <c r="N84" s="214" t="s">
        <v>47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146</v>
      </c>
      <c r="AT84" s="217" t="s">
        <v>141</v>
      </c>
      <c r="AU84" s="217" t="s">
        <v>85</v>
      </c>
      <c r="AY84" s="19" t="s">
        <v>139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85</v>
      </c>
      <c r="BK84" s="218">
        <f>ROUND(I84*H84,2)</f>
        <v>0</v>
      </c>
      <c r="BL84" s="19" t="s">
        <v>146</v>
      </c>
      <c r="BM84" s="217" t="s">
        <v>1043</v>
      </c>
    </row>
    <row r="85" s="2" customFormat="1">
      <c r="A85" s="40"/>
      <c r="B85" s="41"/>
      <c r="C85" s="42"/>
      <c r="D85" s="219" t="s">
        <v>362</v>
      </c>
      <c r="E85" s="42"/>
      <c r="F85" s="220" t="s">
        <v>1044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362</v>
      </c>
      <c r="AU85" s="19" t="s">
        <v>85</v>
      </c>
    </row>
    <row r="86" s="13" customFormat="1">
      <c r="A86" s="13"/>
      <c r="B86" s="224"/>
      <c r="C86" s="225"/>
      <c r="D86" s="219" t="s">
        <v>170</v>
      </c>
      <c r="E86" s="226" t="s">
        <v>75</v>
      </c>
      <c r="F86" s="227" t="s">
        <v>1045</v>
      </c>
      <c r="G86" s="225"/>
      <c r="H86" s="228">
        <v>40</v>
      </c>
      <c r="I86" s="229"/>
      <c r="J86" s="225"/>
      <c r="K86" s="225"/>
      <c r="L86" s="230"/>
      <c r="M86" s="231"/>
      <c r="N86" s="232"/>
      <c r="O86" s="232"/>
      <c r="P86" s="232"/>
      <c r="Q86" s="232"/>
      <c r="R86" s="232"/>
      <c r="S86" s="232"/>
      <c r="T86" s="23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4" t="s">
        <v>170</v>
      </c>
      <c r="AU86" s="234" t="s">
        <v>85</v>
      </c>
      <c r="AV86" s="13" t="s">
        <v>87</v>
      </c>
      <c r="AW86" s="13" t="s">
        <v>38</v>
      </c>
      <c r="AX86" s="13" t="s">
        <v>85</v>
      </c>
      <c r="AY86" s="234" t="s">
        <v>139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1046</v>
      </c>
      <c r="F87" s="193" t="s">
        <v>1047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</f>
        <v>0</v>
      </c>
      <c r="Q87" s="198"/>
      <c r="R87" s="199">
        <f>R88</f>
        <v>0</v>
      </c>
      <c r="S87" s="198"/>
      <c r="T87" s="200">
        <f>T88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160</v>
      </c>
      <c r="AT87" s="202" t="s">
        <v>76</v>
      </c>
      <c r="AU87" s="202" t="s">
        <v>77</v>
      </c>
      <c r="AY87" s="201" t="s">
        <v>139</v>
      </c>
      <c r="BK87" s="203">
        <f>BK88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1048</v>
      </c>
      <c r="F88" s="204" t="s">
        <v>1049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160</v>
      </c>
      <c r="AT88" s="202" t="s">
        <v>76</v>
      </c>
      <c r="AU88" s="202" t="s">
        <v>85</v>
      </c>
      <c r="AY88" s="201" t="s">
        <v>139</v>
      </c>
      <c r="BK88" s="203">
        <f>SUM(BK89:BK90)</f>
        <v>0</v>
      </c>
    </row>
    <row r="89" s="2" customFormat="1" ht="14.4" customHeight="1">
      <c r="A89" s="40"/>
      <c r="B89" s="41"/>
      <c r="C89" s="206" t="s">
        <v>87</v>
      </c>
      <c r="D89" s="206" t="s">
        <v>141</v>
      </c>
      <c r="E89" s="207" t="s">
        <v>1050</v>
      </c>
      <c r="F89" s="208" t="s">
        <v>1051</v>
      </c>
      <c r="G89" s="209" t="s">
        <v>1052</v>
      </c>
      <c r="H89" s="210">
        <v>1</v>
      </c>
      <c r="I89" s="211"/>
      <c r="J89" s="212">
        <f>ROUND(I89*H89,2)</f>
        <v>0</v>
      </c>
      <c r="K89" s="208" t="s">
        <v>145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1053</v>
      </c>
      <c r="AT89" s="217" t="s">
        <v>141</v>
      </c>
      <c r="AU89" s="217" t="s">
        <v>87</v>
      </c>
      <c r="AY89" s="19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1053</v>
      </c>
      <c r="BM89" s="217" t="s">
        <v>1054</v>
      </c>
    </row>
    <row r="90" s="2" customFormat="1">
      <c r="A90" s="40"/>
      <c r="B90" s="41"/>
      <c r="C90" s="42"/>
      <c r="D90" s="219" t="s">
        <v>362</v>
      </c>
      <c r="E90" s="42"/>
      <c r="F90" s="220" t="s">
        <v>1055</v>
      </c>
      <c r="G90" s="42"/>
      <c r="H90" s="42"/>
      <c r="I90" s="221"/>
      <c r="J90" s="42"/>
      <c r="K90" s="42"/>
      <c r="L90" s="46"/>
      <c r="M90" s="277"/>
      <c r="N90" s="278"/>
      <c r="O90" s="279"/>
      <c r="P90" s="279"/>
      <c r="Q90" s="279"/>
      <c r="R90" s="279"/>
      <c r="S90" s="279"/>
      <c r="T90" s="28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362</v>
      </c>
      <c r="AU90" s="19" t="s">
        <v>87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o7YIYx2HOHxWPc+oA6yvkWxINgRXdH9CZOMq6UIM5P7Cno22pqc0i5joY2f9XwiMKXSYvpCuFbzZzVTlxhJAJw==" hashValue="d0VFjHHSRGWz5EH0aNL07YPeZkadWIXJjtsaWX+FxC/Jj5ViGOF2MHyT5wdVtrzb/6GBdO3oMbqOxOxJkQrrug==" algorithmName="SHA-512" password="CC35"/>
  <autoFilter ref="C81:K9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1056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ROUND((SUM(BE85:BE262)),  2)</f>
        <v>0</v>
      </c>
      <c r="G33" s="40"/>
      <c r="H33" s="40"/>
      <c r="I33" s="150">
        <v>0.20999999999999999</v>
      </c>
      <c r="J33" s="149">
        <f>ROUND(((SUM(BE85:BE262))*I33),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ROUND((SUM(BF85:BF262)),  2)</f>
        <v>0</v>
      </c>
      <c r="G34" s="40"/>
      <c r="H34" s="40"/>
      <c r="I34" s="150">
        <v>0.14999999999999999</v>
      </c>
      <c r="J34" s="149">
        <f>ROUND(((SUM(BF85:BF262))*I34),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ROUND((SUM(BH85:BH262)),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04a - Oprava povrchů-uznatelné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1057</v>
      </c>
      <c r="E62" s="176"/>
      <c r="F62" s="176"/>
      <c r="G62" s="176"/>
      <c r="H62" s="176"/>
      <c r="I62" s="176"/>
      <c r="J62" s="177">
        <f>J142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J181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J223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J260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04a - Oprava povrchů-uznatelné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125</v>
      </c>
      <c r="D84" s="182" t="s">
        <v>61</v>
      </c>
      <c r="E84" s="182" t="s">
        <v>57</v>
      </c>
      <c r="F84" s="182" t="s">
        <v>58</v>
      </c>
      <c r="G84" s="182" t="s">
        <v>126</v>
      </c>
      <c r="H84" s="182" t="s">
        <v>127</v>
      </c>
      <c r="I84" s="182" t="s">
        <v>128</v>
      </c>
      <c r="J84" s="182" t="s">
        <v>111</v>
      </c>
      <c r="K84" s="183" t="s">
        <v>129</v>
      </c>
      <c r="L84" s="184"/>
      <c r="M84" s="94" t="s">
        <v>75</v>
      </c>
      <c r="N84" s="95" t="s">
        <v>46</v>
      </c>
      <c r="O84" s="95" t="s">
        <v>130</v>
      </c>
      <c r="P84" s="95" t="s">
        <v>131</v>
      </c>
      <c r="Q84" s="95" t="s">
        <v>132</v>
      </c>
      <c r="R84" s="95" t="s">
        <v>133</v>
      </c>
      <c r="S84" s="95" t="s">
        <v>134</v>
      </c>
      <c r="T84" s="96" t="s">
        <v>135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36.105356</v>
      </c>
      <c r="S85" s="98"/>
      <c r="T85" s="188">
        <f>T86</f>
        <v>3322.4926000000005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112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137</v>
      </c>
      <c r="F86" s="193" t="s">
        <v>138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P87+P142+P181+P223+P260</f>
        <v>0</v>
      </c>
      <c r="Q86" s="198"/>
      <c r="R86" s="199">
        <f>R87+R142+R181+R223+R260</f>
        <v>36.105356</v>
      </c>
      <c r="S86" s="198"/>
      <c r="T86" s="200">
        <f>T87+T142+T181+T223+T260</f>
        <v>3322.4926000000005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139</v>
      </c>
      <c r="BK86" s="203">
        <f>BK87+BK142+BK181+BK223+BK260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140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SUM(P88:P141)</f>
        <v>0</v>
      </c>
      <c r="Q87" s="198"/>
      <c r="R87" s="199">
        <f>SUM(R88:R141)</f>
        <v>0.40494049999999998</v>
      </c>
      <c r="S87" s="198"/>
      <c r="T87" s="200">
        <f>SUM(T88:T141)</f>
        <v>3299.3926000000006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139</v>
      </c>
      <c r="BK87" s="203">
        <f>SUM(BK88:BK141)</f>
        <v>0</v>
      </c>
    </row>
    <row r="88" s="2" customFormat="1" ht="24.15" customHeight="1">
      <c r="A88" s="40"/>
      <c r="B88" s="41"/>
      <c r="C88" s="206" t="s">
        <v>85</v>
      </c>
      <c r="D88" s="206" t="s">
        <v>141</v>
      </c>
      <c r="E88" s="207" t="s">
        <v>1058</v>
      </c>
      <c r="F88" s="208" t="s">
        <v>1059</v>
      </c>
      <c r="G88" s="209" t="s">
        <v>207</v>
      </c>
      <c r="H88" s="210">
        <v>6.5999999999999996</v>
      </c>
      <c r="I88" s="211"/>
      <c r="J88" s="212">
        <f>ROUND(I88*H88,2)</f>
        <v>0</v>
      </c>
      <c r="K88" s="208" t="s">
        <v>145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0.58599999999999997</v>
      </c>
      <c r="T88" s="216">
        <f>S88*H88</f>
        <v>3.8675999999999995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146</v>
      </c>
      <c r="AT88" s="217" t="s">
        <v>141</v>
      </c>
      <c r="AU88" s="217" t="s">
        <v>87</v>
      </c>
      <c r="AY88" s="19" t="s">
        <v>139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146</v>
      </c>
      <c r="BM88" s="217" t="s">
        <v>1060</v>
      </c>
    </row>
    <row r="89" s="2" customFormat="1">
      <c r="A89" s="40"/>
      <c r="B89" s="41"/>
      <c r="C89" s="42"/>
      <c r="D89" s="219" t="s">
        <v>148</v>
      </c>
      <c r="E89" s="42"/>
      <c r="F89" s="220" t="s">
        <v>1061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148</v>
      </c>
      <c r="AU89" s="19" t="s">
        <v>87</v>
      </c>
    </row>
    <row r="90" s="13" customFormat="1">
      <c r="A90" s="13"/>
      <c r="B90" s="224"/>
      <c r="C90" s="225"/>
      <c r="D90" s="219" t="s">
        <v>170</v>
      </c>
      <c r="E90" s="226" t="s">
        <v>75</v>
      </c>
      <c r="F90" s="227" t="s">
        <v>1062</v>
      </c>
      <c r="G90" s="225"/>
      <c r="H90" s="228">
        <v>6.5999999999999996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170</v>
      </c>
      <c r="AU90" s="234" t="s">
        <v>87</v>
      </c>
      <c r="AV90" s="13" t="s">
        <v>87</v>
      </c>
      <c r="AW90" s="13" t="s">
        <v>38</v>
      </c>
      <c r="AX90" s="13" t="s">
        <v>85</v>
      </c>
      <c r="AY90" s="234" t="s">
        <v>139</v>
      </c>
    </row>
    <row r="91" s="2" customFormat="1" ht="37.8" customHeight="1">
      <c r="A91" s="40"/>
      <c r="B91" s="41"/>
      <c r="C91" s="206" t="s">
        <v>87</v>
      </c>
      <c r="D91" s="206" t="s">
        <v>141</v>
      </c>
      <c r="E91" s="207" t="s">
        <v>1063</v>
      </c>
      <c r="F91" s="208" t="s">
        <v>1064</v>
      </c>
      <c r="G91" s="209" t="s">
        <v>207</v>
      </c>
      <c r="H91" s="210">
        <v>1359.8599999999999</v>
      </c>
      <c r="I91" s="211"/>
      <c r="J91" s="212">
        <f>ROUND(I91*H91,2)</f>
        <v>0</v>
      </c>
      <c r="K91" s="208" t="s">
        <v>145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0.29999999999999999</v>
      </c>
      <c r="T91" s="216">
        <f>S91*H91</f>
        <v>407.95799999999997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146</v>
      </c>
      <c r="AT91" s="217" t="s">
        <v>141</v>
      </c>
      <c r="AU91" s="217" t="s">
        <v>87</v>
      </c>
      <c r="AY91" s="19" t="s">
        <v>139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146</v>
      </c>
      <c r="BM91" s="217" t="s">
        <v>1065</v>
      </c>
    </row>
    <row r="92" s="2" customFormat="1">
      <c r="A92" s="40"/>
      <c r="B92" s="41"/>
      <c r="C92" s="42"/>
      <c r="D92" s="219" t="s">
        <v>148</v>
      </c>
      <c r="E92" s="42"/>
      <c r="F92" s="220" t="s">
        <v>1066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148</v>
      </c>
      <c r="AU92" s="19" t="s">
        <v>87</v>
      </c>
    </row>
    <row r="93" s="15" customFormat="1">
      <c r="A93" s="15"/>
      <c r="B93" s="246"/>
      <c r="C93" s="247"/>
      <c r="D93" s="219" t="s">
        <v>170</v>
      </c>
      <c r="E93" s="248" t="s">
        <v>75</v>
      </c>
      <c r="F93" s="249" t="s">
        <v>1067</v>
      </c>
      <c r="G93" s="247"/>
      <c r="H93" s="248" t="s">
        <v>75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170</v>
      </c>
      <c r="AU93" s="255" t="s">
        <v>87</v>
      </c>
      <c r="AV93" s="15" t="s">
        <v>85</v>
      </c>
      <c r="AW93" s="15" t="s">
        <v>38</v>
      </c>
      <c r="AX93" s="15" t="s">
        <v>77</v>
      </c>
      <c r="AY93" s="255" t="s">
        <v>139</v>
      </c>
    </row>
    <row r="94" s="13" customFormat="1">
      <c r="A94" s="13"/>
      <c r="B94" s="224"/>
      <c r="C94" s="225"/>
      <c r="D94" s="219" t="s">
        <v>170</v>
      </c>
      <c r="E94" s="226" t="s">
        <v>75</v>
      </c>
      <c r="F94" s="227" t="s">
        <v>1068</v>
      </c>
      <c r="G94" s="225"/>
      <c r="H94" s="228">
        <v>72.540000000000006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170</v>
      </c>
      <c r="AU94" s="234" t="s">
        <v>87</v>
      </c>
      <c r="AV94" s="13" t="s">
        <v>87</v>
      </c>
      <c r="AW94" s="13" t="s">
        <v>38</v>
      </c>
      <c r="AX94" s="13" t="s">
        <v>77</v>
      </c>
      <c r="AY94" s="234" t="s">
        <v>139</v>
      </c>
    </row>
    <row r="95" s="13" customFormat="1">
      <c r="A95" s="13"/>
      <c r="B95" s="224"/>
      <c r="C95" s="225"/>
      <c r="D95" s="219" t="s">
        <v>170</v>
      </c>
      <c r="E95" s="226" t="s">
        <v>75</v>
      </c>
      <c r="F95" s="227" t="s">
        <v>1069</v>
      </c>
      <c r="G95" s="225"/>
      <c r="H95" s="228">
        <v>1268.1500000000001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170</v>
      </c>
      <c r="AU95" s="234" t="s">
        <v>87</v>
      </c>
      <c r="AV95" s="13" t="s">
        <v>87</v>
      </c>
      <c r="AW95" s="13" t="s">
        <v>38</v>
      </c>
      <c r="AX95" s="13" t="s">
        <v>77</v>
      </c>
      <c r="AY95" s="234" t="s">
        <v>139</v>
      </c>
    </row>
    <row r="96" s="13" customFormat="1">
      <c r="A96" s="13"/>
      <c r="B96" s="224"/>
      <c r="C96" s="225"/>
      <c r="D96" s="219" t="s">
        <v>170</v>
      </c>
      <c r="E96" s="226" t="s">
        <v>75</v>
      </c>
      <c r="F96" s="227" t="s">
        <v>1070</v>
      </c>
      <c r="G96" s="225"/>
      <c r="H96" s="228">
        <v>19.170000000000002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170</v>
      </c>
      <c r="AU96" s="234" t="s">
        <v>87</v>
      </c>
      <c r="AV96" s="13" t="s">
        <v>87</v>
      </c>
      <c r="AW96" s="13" t="s">
        <v>38</v>
      </c>
      <c r="AX96" s="13" t="s">
        <v>77</v>
      </c>
      <c r="AY96" s="234" t="s">
        <v>139</v>
      </c>
    </row>
    <row r="97" s="16" customFormat="1">
      <c r="A97" s="16"/>
      <c r="B97" s="256"/>
      <c r="C97" s="257"/>
      <c r="D97" s="219" t="s">
        <v>170</v>
      </c>
      <c r="E97" s="258" t="s">
        <v>75</v>
      </c>
      <c r="F97" s="259" t="s">
        <v>236</v>
      </c>
      <c r="G97" s="257"/>
      <c r="H97" s="260">
        <v>1359.8599999999999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6" t="s">
        <v>170</v>
      </c>
      <c r="AU97" s="266" t="s">
        <v>87</v>
      </c>
      <c r="AV97" s="16" t="s">
        <v>146</v>
      </c>
      <c r="AW97" s="16" t="s">
        <v>38</v>
      </c>
      <c r="AX97" s="16" t="s">
        <v>85</v>
      </c>
      <c r="AY97" s="266" t="s">
        <v>139</v>
      </c>
    </row>
    <row r="98" s="2" customFormat="1" ht="37.8" customHeight="1">
      <c r="A98" s="40"/>
      <c r="B98" s="41"/>
      <c r="C98" s="206" t="s">
        <v>153</v>
      </c>
      <c r="D98" s="206" t="s">
        <v>141</v>
      </c>
      <c r="E98" s="207" t="s">
        <v>1071</v>
      </c>
      <c r="F98" s="208" t="s">
        <v>1072</v>
      </c>
      <c r="G98" s="209" t="s">
        <v>207</v>
      </c>
      <c r="H98" s="210">
        <v>19.170000000000002</v>
      </c>
      <c r="I98" s="211"/>
      <c r="J98" s="212">
        <f>ROUND(I98*H98,2)</f>
        <v>0</v>
      </c>
      <c r="K98" s="208" t="s">
        <v>145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0.44</v>
      </c>
      <c r="T98" s="216">
        <f>S98*H98</f>
        <v>8.434800000000001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146</v>
      </c>
      <c r="AT98" s="217" t="s">
        <v>141</v>
      </c>
      <c r="AU98" s="217" t="s">
        <v>87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146</v>
      </c>
      <c r="BM98" s="217" t="s">
        <v>1073</v>
      </c>
    </row>
    <row r="99" s="2" customFormat="1">
      <c r="A99" s="40"/>
      <c r="B99" s="41"/>
      <c r="C99" s="42"/>
      <c r="D99" s="219" t="s">
        <v>148</v>
      </c>
      <c r="E99" s="42"/>
      <c r="F99" s="220" t="s">
        <v>1066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87</v>
      </c>
    </row>
    <row r="100" s="15" customFormat="1">
      <c r="A100" s="15"/>
      <c r="B100" s="246"/>
      <c r="C100" s="247"/>
      <c r="D100" s="219" t="s">
        <v>170</v>
      </c>
      <c r="E100" s="248" t="s">
        <v>75</v>
      </c>
      <c r="F100" s="249" t="s">
        <v>1067</v>
      </c>
      <c r="G100" s="247"/>
      <c r="H100" s="248" t="s">
        <v>75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170</v>
      </c>
      <c r="AU100" s="255" t="s">
        <v>87</v>
      </c>
      <c r="AV100" s="15" t="s">
        <v>85</v>
      </c>
      <c r="AW100" s="15" t="s">
        <v>38</v>
      </c>
      <c r="AX100" s="15" t="s">
        <v>77</v>
      </c>
      <c r="AY100" s="255" t="s">
        <v>139</v>
      </c>
    </row>
    <row r="101" s="13" customFormat="1">
      <c r="A101" s="13"/>
      <c r="B101" s="224"/>
      <c r="C101" s="225"/>
      <c r="D101" s="219" t="s">
        <v>170</v>
      </c>
      <c r="E101" s="226" t="s">
        <v>75</v>
      </c>
      <c r="F101" s="227" t="s">
        <v>1070</v>
      </c>
      <c r="G101" s="225"/>
      <c r="H101" s="228">
        <v>19.170000000000002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170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139</v>
      </c>
    </row>
    <row r="102" s="14" customFormat="1">
      <c r="A102" s="14"/>
      <c r="B102" s="235"/>
      <c r="C102" s="236"/>
      <c r="D102" s="219" t="s">
        <v>170</v>
      </c>
      <c r="E102" s="237" t="s">
        <v>75</v>
      </c>
      <c r="F102" s="238" t="s">
        <v>172</v>
      </c>
      <c r="G102" s="236"/>
      <c r="H102" s="239">
        <v>19.170000000000002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170</v>
      </c>
      <c r="AU102" s="245" t="s">
        <v>87</v>
      </c>
      <c r="AV102" s="14" t="s">
        <v>153</v>
      </c>
      <c r="AW102" s="14" t="s">
        <v>38</v>
      </c>
      <c r="AX102" s="14" t="s">
        <v>85</v>
      </c>
      <c r="AY102" s="245" t="s">
        <v>139</v>
      </c>
    </row>
    <row r="103" s="2" customFormat="1" ht="24.15" customHeight="1">
      <c r="A103" s="40"/>
      <c r="B103" s="41"/>
      <c r="C103" s="206" t="s">
        <v>146</v>
      </c>
      <c r="D103" s="206" t="s">
        <v>141</v>
      </c>
      <c r="E103" s="207" t="s">
        <v>1074</v>
      </c>
      <c r="F103" s="208" t="s">
        <v>1075</v>
      </c>
      <c r="G103" s="209" t="s">
        <v>207</v>
      </c>
      <c r="H103" s="210">
        <v>1248.1500000000001</v>
      </c>
      <c r="I103" s="211"/>
      <c r="J103" s="212">
        <f>ROUND(I103*H103,2)</f>
        <v>0</v>
      </c>
      <c r="K103" s="208" t="s">
        <v>75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1.76</v>
      </c>
      <c r="T103" s="216">
        <f>S103*H103</f>
        <v>2196.7440000000001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141</v>
      </c>
      <c r="AU103" s="217" t="s">
        <v>87</v>
      </c>
      <c r="AY103" s="19" t="s">
        <v>139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146</v>
      </c>
      <c r="BM103" s="217" t="s">
        <v>1076</v>
      </c>
    </row>
    <row r="104" s="15" customFormat="1">
      <c r="A104" s="15"/>
      <c r="B104" s="246"/>
      <c r="C104" s="247"/>
      <c r="D104" s="219" t="s">
        <v>170</v>
      </c>
      <c r="E104" s="248" t="s">
        <v>75</v>
      </c>
      <c r="F104" s="249" t="s">
        <v>1067</v>
      </c>
      <c r="G104" s="247"/>
      <c r="H104" s="248" t="s">
        <v>75</v>
      </c>
      <c r="I104" s="250"/>
      <c r="J104" s="247"/>
      <c r="K104" s="247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170</v>
      </c>
      <c r="AU104" s="255" t="s">
        <v>87</v>
      </c>
      <c r="AV104" s="15" t="s">
        <v>85</v>
      </c>
      <c r="AW104" s="15" t="s">
        <v>38</v>
      </c>
      <c r="AX104" s="15" t="s">
        <v>77</v>
      </c>
      <c r="AY104" s="255" t="s">
        <v>139</v>
      </c>
    </row>
    <row r="105" s="13" customFormat="1">
      <c r="A105" s="13"/>
      <c r="B105" s="224"/>
      <c r="C105" s="225"/>
      <c r="D105" s="219" t="s">
        <v>170</v>
      </c>
      <c r="E105" s="226" t="s">
        <v>75</v>
      </c>
      <c r="F105" s="227" t="s">
        <v>1077</v>
      </c>
      <c r="G105" s="225"/>
      <c r="H105" s="228">
        <v>1248.1500000000001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170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139</v>
      </c>
    </row>
    <row r="106" s="14" customFormat="1">
      <c r="A106" s="14"/>
      <c r="B106" s="235"/>
      <c r="C106" s="236"/>
      <c r="D106" s="219" t="s">
        <v>170</v>
      </c>
      <c r="E106" s="237" t="s">
        <v>75</v>
      </c>
      <c r="F106" s="238" t="s">
        <v>172</v>
      </c>
      <c r="G106" s="236"/>
      <c r="H106" s="239">
        <v>1248.1500000000001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170</v>
      </c>
      <c r="AU106" s="245" t="s">
        <v>87</v>
      </c>
      <c r="AV106" s="14" t="s">
        <v>153</v>
      </c>
      <c r="AW106" s="14" t="s">
        <v>38</v>
      </c>
      <c r="AX106" s="14" t="s">
        <v>85</v>
      </c>
      <c r="AY106" s="245" t="s">
        <v>139</v>
      </c>
    </row>
    <row r="107" s="2" customFormat="1" ht="24.15" customHeight="1">
      <c r="A107" s="40"/>
      <c r="B107" s="41"/>
      <c r="C107" s="206" t="s">
        <v>160</v>
      </c>
      <c r="D107" s="206" t="s">
        <v>141</v>
      </c>
      <c r="E107" s="207" t="s">
        <v>1078</v>
      </c>
      <c r="F107" s="208" t="s">
        <v>1079</v>
      </c>
      <c r="G107" s="209" t="s">
        <v>207</v>
      </c>
      <c r="H107" s="210">
        <v>5410</v>
      </c>
      <c r="I107" s="211"/>
      <c r="J107" s="212">
        <f>ROUND(I107*H107,2)</f>
        <v>0</v>
      </c>
      <c r="K107" s="208" t="s">
        <v>145</v>
      </c>
      <c r="L107" s="46"/>
      <c r="M107" s="213" t="s">
        <v>75</v>
      </c>
      <c r="N107" s="214" t="s">
        <v>47</v>
      </c>
      <c r="O107" s="86"/>
      <c r="P107" s="215">
        <f>O107*H107</f>
        <v>0</v>
      </c>
      <c r="Q107" s="215">
        <v>6.0000000000000002E-05</v>
      </c>
      <c r="R107" s="215">
        <f>Q107*H107</f>
        <v>0.3246</v>
      </c>
      <c r="S107" s="215">
        <v>0.091999999999999998</v>
      </c>
      <c r="T107" s="216">
        <f>S107*H107</f>
        <v>497.71999999999997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146</v>
      </c>
      <c r="AT107" s="217" t="s">
        <v>141</v>
      </c>
      <c r="AU107" s="217" t="s">
        <v>87</v>
      </c>
      <c r="AY107" s="19" t="s">
        <v>139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146</v>
      </c>
      <c r="BM107" s="217" t="s">
        <v>1080</v>
      </c>
    </row>
    <row r="108" s="2" customFormat="1">
      <c r="A108" s="40"/>
      <c r="B108" s="41"/>
      <c r="C108" s="42"/>
      <c r="D108" s="219" t="s">
        <v>148</v>
      </c>
      <c r="E108" s="42"/>
      <c r="F108" s="220" t="s">
        <v>1081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148</v>
      </c>
      <c r="AU108" s="19" t="s">
        <v>87</v>
      </c>
    </row>
    <row r="109" s="13" customFormat="1">
      <c r="A109" s="13"/>
      <c r="B109" s="224"/>
      <c r="C109" s="225"/>
      <c r="D109" s="219" t="s">
        <v>170</v>
      </c>
      <c r="E109" s="226" t="s">
        <v>75</v>
      </c>
      <c r="F109" s="227" t="s">
        <v>1082</v>
      </c>
      <c r="G109" s="225"/>
      <c r="H109" s="228">
        <v>5410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170</v>
      </c>
      <c r="AU109" s="234" t="s">
        <v>87</v>
      </c>
      <c r="AV109" s="13" t="s">
        <v>87</v>
      </c>
      <c r="AW109" s="13" t="s">
        <v>38</v>
      </c>
      <c r="AX109" s="13" t="s">
        <v>85</v>
      </c>
      <c r="AY109" s="234" t="s">
        <v>139</v>
      </c>
    </row>
    <row r="110" s="2" customFormat="1" ht="24.15" customHeight="1">
      <c r="A110" s="40"/>
      <c r="B110" s="41"/>
      <c r="C110" s="206" t="s">
        <v>164</v>
      </c>
      <c r="D110" s="206" t="s">
        <v>141</v>
      </c>
      <c r="E110" s="207" t="s">
        <v>1083</v>
      </c>
      <c r="F110" s="208" t="s">
        <v>1084</v>
      </c>
      <c r="G110" s="209" t="s">
        <v>207</v>
      </c>
      <c r="H110" s="210">
        <v>1248.1500000000001</v>
      </c>
      <c r="I110" s="211"/>
      <c r="J110" s="212">
        <f>ROUND(I110*H110,2)</f>
        <v>0</v>
      </c>
      <c r="K110" s="208" t="s">
        <v>75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5.0000000000000002E-05</v>
      </c>
      <c r="R110" s="215">
        <f>Q110*H110</f>
        <v>0.062407500000000005</v>
      </c>
      <c r="S110" s="215">
        <v>0.128</v>
      </c>
      <c r="T110" s="216">
        <f>S110*H110</f>
        <v>159.76320000000001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146</v>
      </c>
      <c r="AT110" s="217" t="s">
        <v>141</v>
      </c>
      <c r="AU110" s="217" t="s">
        <v>87</v>
      </c>
      <c r="AY110" s="19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146</v>
      </c>
      <c r="BM110" s="217" t="s">
        <v>1085</v>
      </c>
    </row>
    <row r="111" s="15" customFormat="1">
      <c r="A111" s="15"/>
      <c r="B111" s="246"/>
      <c r="C111" s="247"/>
      <c r="D111" s="219" t="s">
        <v>170</v>
      </c>
      <c r="E111" s="248" t="s">
        <v>75</v>
      </c>
      <c r="F111" s="249" t="s">
        <v>1067</v>
      </c>
      <c r="G111" s="247"/>
      <c r="H111" s="248" t="s">
        <v>75</v>
      </c>
      <c r="I111" s="250"/>
      <c r="J111" s="247"/>
      <c r="K111" s="247"/>
      <c r="L111" s="251"/>
      <c r="M111" s="252"/>
      <c r="N111" s="253"/>
      <c r="O111" s="253"/>
      <c r="P111" s="253"/>
      <c r="Q111" s="253"/>
      <c r="R111" s="253"/>
      <c r="S111" s="253"/>
      <c r="T111" s="254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5" t="s">
        <v>170</v>
      </c>
      <c r="AU111" s="255" t="s">
        <v>87</v>
      </c>
      <c r="AV111" s="15" t="s">
        <v>85</v>
      </c>
      <c r="AW111" s="15" t="s">
        <v>38</v>
      </c>
      <c r="AX111" s="15" t="s">
        <v>77</v>
      </c>
      <c r="AY111" s="255" t="s">
        <v>139</v>
      </c>
    </row>
    <row r="112" s="13" customFormat="1">
      <c r="A112" s="13"/>
      <c r="B112" s="224"/>
      <c r="C112" s="225"/>
      <c r="D112" s="219" t="s">
        <v>170</v>
      </c>
      <c r="E112" s="226" t="s">
        <v>75</v>
      </c>
      <c r="F112" s="227" t="s">
        <v>1077</v>
      </c>
      <c r="G112" s="225"/>
      <c r="H112" s="228">
        <v>1248.1500000000001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170</v>
      </c>
      <c r="AU112" s="234" t="s">
        <v>87</v>
      </c>
      <c r="AV112" s="13" t="s">
        <v>87</v>
      </c>
      <c r="AW112" s="13" t="s">
        <v>38</v>
      </c>
      <c r="AX112" s="13" t="s">
        <v>77</v>
      </c>
      <c r="AY112" s="234" t="s">
        <v>139</v>
      </c>
    </row>
    <row r="113" s="14" customFormat="1">
      <c r="A113" s="14"/>
      <c r="B113" s="235"/>
      <c r="C113" s="236"/>
      <c r="D113" s="219" t="s">
        <v>170</v>
      </c>
      <c r="E113" s="237" t="s">
        <v>75</v>
      </c>
      <c r="F113" s="238" t="s">
        <v>172</v>
      </c>
      <c r="G113" s="236"/>
      <c r="H113" s="239">
        <v>1248.1500000000001</v>
      </c>
      <c r="I113" s="240"/>
      <c r="J113" s="236"/>
      <c r="K113" s="236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170</v>
      </c>
      <c r="AU113" s="245" t="s">
        <v>87</v>
      </c>
      <c r="AV113" s="14" t="s">
        <v>153</v>
      </c>
      <c r="AW113" s="14" t="s">
        <v>38</v>
      </c>
      <c r="AX113" s="14" t="s">
        <v>85</v>
      </c>
      <c r="AY113" s="245" t="s">
        <v>139</v>
      </c>
    </row>
    <row r="114" s="2" customFormat="1" ht="24.15" customHeight="1">
      <c r="A114" s="40"/>
      <c r="B114" s="41"/>
      <c r="C114" s="206" t="s">
        <v>176</v>
      </c>
      <c r="D114" s="206" t="s">
        <v>141</v>
      </c>
      <c r="E114" s="207" t="s">
        <v>1086</v>
      </c>
      <c r="F114" s="208" t="s">
        <v>1087</v>
      </c>
      <c r="G114" s="209" t="s">
        <v>144</v>
      </c>
      <c r="H114" s="210">
        <v>6</v>
      </c>
      <c r="I114" s="211"/>
      <c r="J114" s="212">
        <f>ROUND(I114*H114,2)</f>
        <v>0</v>
      </c>
      <c r="K114" s="208" t="s">
        <v>145</v>
      </c>
      <c r="L114" s="46"/>
      <c r="M114" s="213" t="s">
        <v>75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0.28999999999999998</v>
      </c>
      <c r="T114" s="216">
        <f>S114*H114</f>
        <v>1.7399999999999998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87</v>
      </c>
      <c r="AY114" s="19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146</v>
      </c>
      <c r="BM114" s="217" t="s">
        <v>1088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1089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87</v>
      </c>
    </row>
    <row r="116" s="13" customFormat="1">
      <c r="A116" s="13"/>
      <c r="B116" s="224"/>
      <c r="C116" s="225"/>
      <c r="D116" s="219" t="s">
        <v>170</v>
      </c>
      <c r="E116" s="226" t="s">
        <v>75</v>
      </c>
      <c r="F116" s="227" t="s">
        <v>1090</v>
      </c>
      <c r="G116" s="225"/>
      <c r="H116" s="228">
        <v>6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170</v>
      </c>
      <c r="AU116" s="234" t="s">
        <v>87</v>
      </c>
      <c r="AV116" s="13" t="s">
        <v>87</v>
      </c>
      <c r="AW116" s="13" t="s">
        <v>38</v>
      </c>
      <c r="AX116" s="13" t="s">
        <v>85</v>
      </c>
      <c r="AY116" s="234" t="s">
        <v>139</v>
      </c>
    </row>
    <row r="117" s="2" customFormat="1" ht="24.15" customHeight="1">
      <c r="A117" s="40"/>
      <c r="B117" s="41"/>
      <c r="C117" s="206" t="s">
        <v>180</v>
      </c>
      <c r="D117" s="206" t="s">
        <v>141</v>
      </c>
      <c r="E117" s="207" t="s">
        <v>1091</v>
      </c>
      <c r="F117" s="208" t="s">
        <v>1092</v>
      </c>
      <c r="G117" s="209" t="s">
        <v>144</v>
      </c>
      <c r="H117" s="210">
        <v>113</v>
      </c>
      <c r="I117" s="211"/>
      <c r="J117" s="212">
        <f>ROUND(I117*H117,2)</f>
        <v>0</v>
      </c>
      <c r="K117" s="208" t="s">
        <v>145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0.20499999999999999</v>
      </c>
      <c r="T117" s="216">
        <f>S117*H117</f>
        <v>23.164999999999999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146</v>
      </c>
      <c r="AT117" s="217" t="s">
        <v>141</v>
      </c>
      <c r="AU117" s="217" t="s">
        <v>87</v>
      </c>
      <c r="AY117" s="19" t="s">
        <v>139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146</v>
      </c>
      <c r="BM117" s="217" t="s">
        <v>1093</v>
      </c>
    </row>
    <row r="118" s="2" customFormat="1">
      <c r="A118" s="40"/>
      <c r="B118" s="41"/>
      <c r="C118" s="42"/>
      <c r="D118" s="219" t="s">
        <v>148</v>
      </c>
      <c r="E118" s="42"/>
      <c r="F118" s="220" t="s">
        <v>1089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148</v>
      </c>
      <c r="AU118" s="19" t="s">
        <v>87</v>
      </c>
    </row>
    <row r="119" s="13" customFormat="1">
      <c r="A119" s="13"/>
      <c r="B119" s="224"/>
      <c r="C119" s="225"/>
      <c r="D119" s="219" t="s">
        <v>170</v>
      </c>
      <c r="E119" s="226" t="s">
        <v>75</v>
      </c>
      <c r="F119" s="227" t="s">
        <v>1094</v>
      </c>
      <c r="G119" s="225"/>
      <c r="H119" s="228">
        <v>113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170</v>
      </c>
      <c r="AU119" s="234" t="s">
        <v>87</v>
      </c>
      <c r="AV119" s="13" t="s">
        <v>87</v>
      </c>
      <c r="AW119" s="13" t="s">
        <v>38</v>
      </c>
      <c r="AX119" s="13" t="s">
        <v>85</v>
      </c>
      <c r="AY119" s="234" t="s">
        <v>139</v>
      </c>
    </row>
    <row r="120" s="2" customFormat="1" ht="14.4" customHeight="1">
      <c r="A120" s="40"/>
      <c r="B120" s="41"/>
      <c r="C120" s="206" t="s">
        <v>200</v>
      </c>
      <c r="D120" s="206" t="s">
        <v>141</v>
      </c>
      <c r="E120" s="207" t="s">
        <v>1095</v>
      </c>
      <c r="F120" s="208" t="s">
        <v>1096</v>
      </c>
      <c r="G120" s="209" t="s">
        <v>207</v>
      </c>
      <c r="H120" s="210">
        <v>597.77999999999997</v>
      </c>
      <c r="I120" s="211"/>
      <c r="J120" s="212">
        <f>ROUND(I120*H120,2)</f>
        <v>0</v>
      </c>
      <c r="K120" s="208" t="s">
        <v>145</v>
      </c>
      <c r="L120" s="46"/>
      <c r="M120" s="213" t="s">
        <v>75</v>
      </c>
      <c r="N120" s="214" t="s">
        <v>47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146</v>
      </c>
      <c r="AT120" s="217" t="s">
        <v>141</v>
      </c>
      <c r="AU120" s="217" t="s">
        <v>87</v>
      </c>
      <c r="AY120" s="19" t="s">
        <v>139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85</v>
      </c>
      <c r="BK120" s="218">
        <f>ROUND(I120*H120,2)</f>
        <v>0</v>
      </c>
      <c r="BL120" s="19" t="s">
        <v>146</v>
      </c>
      <c r="BM120" s="217" t="s">
        <v>1097</v>
      </c>
    </row>
    <row r="121" s="2" customFormat="1">
      <c r="A121" s="40"/>
      <c r="B121" s="41"/>
      <c r="C121" s="42"/>
      <c r="D121" s="219" t="s">
        <v>148</v>
      </c>
      <c r="E121" s="42"/>
      <c r="F121" s="220" t="s">
        <v>1098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148</v>
      </c>
      <c r="AU121" s="19" t="s">
        <v>87</v>
      </c>
    </row>
    <row r="122" s="13" customFormat="1">
      <c r="A122" s="13"/>
      <c r="B122" s="224"/>
      <c r="C122" s="225"/>
      <c r="D122" s="219" t="s">
        <v>170</v>
      </c>
      <c r="E122" s="226" t="s">
        <v>75</v>
      </c>
      <c r="F122" s="227" t="s">
        <v>1099</v>
      </c>
      <c r="G122" s="225"/>
      <c r="H122" s="228">
        <v>597.77999999999997</v>
      </c>
      <c r="I122" s="229"/>
      <c r="J122" s="225"/>
      <c r="K122" s="225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170</v>
      </c>
      <c r="AU122" s="234" t="s">
        <v>87</v>
      </c>
      <c r="AV122" s="13" t="s">
        <v>87</v>
      </c>
      <c r="AW122" s="13" t="s">
        <v>38</v>
      </c>
      <c r="AX122" s="13" t="s">
        <v>77</v>
      </c>
      <c r="AY122" s="234" t="s">
        <v>139</v>
      </c>
    </row>
    <row r="123" s="16" customFormat="1">
      <c r="A123" s="16"/>
      <c r="B123" s="256"/>
      <c r="C123" s="257"/>
      <c r="D123" s="219" t="s">
        <v>170</v>
      </c>
      <c r="E123" s="258" t="s">
        <v>75</v>
      </c>
      <c r="F123" s="259" t="s">
        <v>236</v>
      </c>
      <c r="G123" s="257"/>
      <c r="H123" s="260">
        <v>597.77999999999997</v>
      </c>
      <c r="I123" s="261"/>
      <c r="J123" s="257"/>
      <c r="K123" s="257"/>
      <c r="L123" s="262"/>
      <c r="M123" s="263"/>
      <c r="N123" s="264"/>
      <c r="O123" s="264"/>
      <c r="P123" s="264"/>
      <c r="Q123" s="264"/>
      <c r="R123" s="264"/>
      <c r="S123" s="264"/>
      <c r="T123" s="265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T123" s="266" t="s">
        <v>170</v>
      </c>
      <c r="AU123" s="266" t="s">
        <v>87</v>
      </c>
      <c r="AV123" s="16" t="s">
        <v>146</v>
      </c>
      <c r="AW123" s="16" t="s">
        <v>38</v>
      </c>
      <c r="AX123" s="16" t="s">
        <v>85</v>
      </c>
      <c r="AY123" s="266" t="s">
        <v>139</v>
      </c>
    </row>
    <row r="124" s="2" customFormat="1" ht="37.8" customHeight="1">
      <c r="A124" s="40"/>
      <c r="B124" s="41"/>
      <c r="C124" s="206" t="s">
        <v>204</v>
      </c>
      <c r="D124" s="206" t="s">
        <v>141</v>
      </c>
      <c r="E124" s="207" t="s">
        <v>230</v>
      </c>
      <c r="F124" s="208" t="s">
        <v>231</v>
      </c>
      <c r="G124" s="209" t="s">
        <v>167</v>
      </c>
      <c r="H124" s="210">
        <v>89.667000000000002</v>
      </c>
      <c r="I124" s="211"/>
      <c r="J124" s="212">
        <f>ROUND(I124*H124,2)</f>
        <v>0</v>
      </c>
      <c r="K124" s="208" t="s">
        <v>145</v>
      </c>
      <c r="L124" s="46"/>
      <c r="M124" s="213" t="s">
        <v>75</v>
      </c>
      <c r="N124" s="214" t="s">
        <v>47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146</v>
      </c>
      <c r="AT124" s="217" t="s">
        <v>141</v>
      </c>
      <c r="AU124" s="217" t="s">
        <v>87</v>
      </c>
      <c r="AY124" s="19" t="s">
        <v>139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85</v>
      </c>
      <c r="BK124" s="218">
        <f>ROUND(I124*H124,2)</f>
        <v>0</v>
      </c>
      <c r="BL124" s="19" t="s">
        <v>146</v>
      </c>
      <c r="BM124" s="217" t="s">
        <v>1100</v>
      </c>
    </row>
    <row r="125" s="2" customFormat="1">
      <c r="A125" s="40"/>
      <c r="B125" s="41"/>
      <c r="C125" s="42"/>
      <c r="D125" s="219" t="s">
        <v>148</v>
      </c>
      <c r="E125" s="42"/>
      <c r="F125" s="220" t="s">
        <v>233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148</v>
      </c>
      <c r="AU125" s="19" t="s">
        <v>87</v>
      </c>
    </row>
    <row r="126" s="15" customFormat="1">
      <c r="A126" s="15"/>
      <c r="B126" s="246"/>
      <c r="C126" s="247"/>
      <c r="D126" s="219" t="s">
        <v>170</v>
      </c>
      <c r="E126" s="248" t="s">
        <v>75</v>
      </c>
      <c r="F126" s="249" t="s">
        <v>240</v>
      </c>
      <c r="G126" s="247"/>
      <c r="H126" s="248" t="s">
        <v>75</v>
      </c>
      <c r="I126" s="250"/>
      <c r="J126" s="247"/>
      <c r="K126" s="247"/>
      <c r="L126" s="251"/>
      <c r="M126" s="252"/>
      <c r="N126" s="253"/>
      <c r="O126" s="253"/>
      <c r="P126" s="253"/>
      <c r="Q126" s="253"/>
      <c r="R126" s="253"/>
      <c r="S126" s="253"/>
      <c r="T126" s="254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5" t="s">
        <v>170</v>
      </c>
      <c r="AU126" s="255" t="s">
        <v>87</v>
      </c>
      <c r="AV126" s="15" t="s">
        <v>85</v>
      </c>
      <c r="AW126" s="15" t="s">
        <v>38</v>
      </c>
      <c r="AX126" s="15" t="s">
        <v>77</v>
      </c>
      <c r="AY126" s="255" t="s">
        <v>139</v>
      </c>
    </row>
    <row r="127" s="13" customFormat="1">
      <c r="A127" s="13"/>
      <c r="B127" s="224"/>
      <c r="C127" s="225"/>
      <c r="D127" s="219" t="s">
        <v>170</v>
      </c>
      <c r="E127" s="226" t="s">
        <v>75</v>
      </c>
      <c r="F127" s="227" t="s">
        <v>1101</v>
      </c>
      <c r="G127" s="225"/>
      <c r="H127" s="228">
        <v>89.667000000000002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170</v>
      </c>
      <c r="AU127" s="234" t="s">
        <v>87</v>
      </c>
      <c r="AV127" s="13" t="s">
        <v>87</v>
      </c>
      <c r="AW127" s="13" t="s">
        <v>38</v>
      </c>
      <c r="AX127" s="13" t="s">
        <v>85</v>
      </c>
      <c r="AY127" s="234" t="s">
        <v>139</v>
      </c>
    </row>
    <row r="128" s="2" customFormat="1" ht="24.15" customHeight="1">
      <c r="A128" s="40"/>
      <c r="B128" s="41"/>
      <c r="C128" s="206" t="s">
        <v>212</v>
      </c>
      <c r="D128" s="206" t="s">
        <v>141</v>
      </c>
      <c r="E128" s="207" t="s">
        <v>1102</v>
      </c>
      <c r="F128" s="208" t="s">
        <v>1103</v>
      </c>
      <c r="G128" s="209" t="s">
        <v>167</v>
      </c>
      <c r="H128" s="210">
        <v>89.667000000000002</v>
      </c>
      <c r="I128" s="211"/>
      <c r="J128" s="212">
        <f>ROUND(I128*H128,2)</f>
        <v>0</v>
      </c>
      <c r="K128" s="208" t="s">
        <v>145</v>
      </c>
      <c r="L128" s="46"/>
      <c r="M128" s="213" t="s">
        <v>75</v>
      </c>
      <c r="N128" s="214" t="s">
        <v>47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146</v>
      </c>
      <c r="AT128" s="217" t="s">
        <v>141</v>
      </c>
      <c r="AU128" s="217" t="s">
        <v>87</v>
      </c>
      <c r="AY128" s="19" t="s">
        <v>139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85</v>
      </c>
      <c r="BK128" s="218">
        <f>ROUND(I128*H128,2)</f>
        <v>0</v>
      </c>
      <c r="BL128" s="19" t="s">
        <v>146</v>
      </c>
      <c r="BM128" s="217" t="s">
        <v>1104</v>
      </c>
    </row>
    <row r="129" s="2" customFormat="1">
      <c r="A129" s="40"/>
      <c r="B129" s="41"/>
      <c r="C129" s="42"/>
      <c r="D129" s="219" t="s">
        <v>148</v>
      </c>
      <c r="E129" s="42"/>
      <c r="F129" s="220" t="s">
        <v>268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148</v>
      </c>
      <c r="AU129" s="19" t="s">
        <v>87</v>
      </c>
    </row>
    <row r="130" s="15" customFormat="1">
      <c r="A130" s="15"/>
      <c r="B130" s="246"/>
      <c r="C130" s="247"/>
      <c r="D130" s="219" t="s">
        <v>170</v>
      </c>
      <c r="E130" s="248" t="s">
        <v>75</v>
      </c>
      <c r="F130" s="249" t="s">
        <v>240</v>
      </c>
      <c r="G130" s="247"/>
      <c r="H130" s="248" t="s">
        <v>75</v>
      </c>
      <c r="I130" s="250"/>
      <c r="J130" s="247"/>
      <c r="K130" s="247"/>
      <c r="L130" s="251"/>
      <c r="M130" s="252"/>
      <c r="N130" s="253"/>
      <c r="O130" s="253"/>
      <c r="P130" s="253"/>
      <c r="Q130" s="253"/>
      <c r="R130" s="253"/>
      <c r="S130" s="253"/>
      <c r="T130" s="25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5" t="s">
        <v>170</v>
      </c>
      <c r="AU130" s="255" t="s">
        <v>87</v>
      </c>
      <c r="AV130" s="15" t="s">
        <v>85</v>
      </c>
      <c r="AW130" s="15" t="s">
        <v>38</v>
      </c>
      <c r="AX130" s="15" t="s">
        <v>77</v>
      </c>
      <c r="AY130" s="255" t="s">
        <v>139</v>
      </c>
    </row>
    <row r="131" s="13" customFormat="1">
      <c r="A131" s="13"/>
      <c r="B131" s="224"/>
      <c r="C131" s="225"/>
      <c r="D131" s="219" t="s">
        <v>170</v>
      </c>
      <c r="E131" s="226" t="s">
        <v>75</v>
      </c>
      <c r="F131" s="227" t="s">
        <v>1101</v>
      </c>
      <c r="G131" s="225"/>
      <c r="H131" s="228">
        <v>89.667000000000002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170</v>
      </c>
      <c r="AU131" s="234" t="s">
        <v>87</v>
      </c>
      <c r="AV131" s="13" t="s">
        <v>87</v>
      </c>
      <c r="AW131" s="13" t="s">
        <v>38</v>
      </c>
      <c r="AX131" s="13" t="s">
        <v>85</v>
      </c>
      <c r="AY131" s="234" t="s">
        <v>139</v>
      </c>
    </row>
    <row r="132" s="2" customFormat="1" ht="24.15" customHeight="1">
      <c r="A132" s="40"/>
      <c r="B132" s="41"/>
      <c r="C132" s="206" t="s">
        <v>216</v>
      </c>
      <c r="D132" s="206" t="s">
        <v>141</v>
      </c>
      <c r="E132" s="207" t="s">
        <v>1105</v>
      </c>
      <c r="F132" s="208" t="s">
        <v>1106</v>
      </c>
      <c r="G132" s="209" t="s">
        <v>207</v>
      </c>
      <c r="H132" s="210">
        <v>597.77999999999997</v>
      </c>
      <c r="I132" s="211"/>
      <c r="J132" s="212">
        <f>ROUND(I132*H132,2)</f>
        <v>0</v>
      </c>
      <c r="K132" s="208" t="s">
        <v>145</v>
      </c>
      <c r="L132" s="46"/>
      <c r="M132" s="213" t="s">
        <v>75</v>
      </c>
      <c r="N132" s="214" t="s">
        <v>47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146</v>
      </c>
      <c r="AT132" s="217" t="s">
        <v>141</v>
      </c>
      <c r="AU132" s="217" t="s">
        <v>87</v>
      </c>
      <c r="AY132" s="19" t="s">
        <v>139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85</v>
      </c>
      <c r="BK132" s="218">
        <f>ROUND(I132*H132,2)</f>
        <v>0</v>
      </c>
      <c r="BL132" s="19" t="s">
        <v>146</v>
      </c>
      <c r="BM132" s="217" t="s">
        <v>1107</v>
      </c>
    </row>
    <row r="133" s="2" customFormat="1">
      <c r="A133" s="40"/>
      <c r="B133" s="41"/>
      <c r="C133" s="42"/>
      <c r="D133" s="219" t="s">
        <v>148</v>
      </c>
      <c r="E133" s="42"/>
      <c r="F133" s="220" t="s">
        <v>1108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148</v>
      </c>
      <c r="AU133" s="19" t="s">
        <v>87</v>
      </c>
    </row>
    <row r="134" s="13" customFormat="1">
      <c r="A134" s="13"/>
      <c r="B134" s="224"/>
      <c r="C134" s="225"/>
      <c r="D134" s="219" t="s">
        <v>170</v>
      </c>
      <c r="E134" s="226" t="s">
        <v>75</v>
      </c>
      <c r="F134" s="227" t="s">
        <v>1099</v>
      </c>
      <c r="G134" s="225"/>
      <c r="H134" s="228">
        <v>597.77999999999997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170</v>
      </c>
      <c r="AU134" s="234" t="s">
        <v>87</v>
      </c>
      <c r="AV134" s="13" t="s">
        <v>87</v>
      </c>
      <c r="AW134" s="13" t="s">
        <v>38</v>
      </c>
      <c r="AX134" s="13" t="s">
        <v>77</v>
      </c>
      <c r="AY134" s="234" t="s">
        <v>139</v>
      </c>
    </row>
    <row r="135" s="16" customFormat="1">
      <c r="A135" s="16"/>
      <c r="B135" s="256"/>
      <c r="C135" s="257"/>
      <c r="D135" s="219" t="s">
        <v>170</v>
      </c>
      <c r="E135" s="258" t="s">
        <v>75</v>
      </c>
      <c r="F135" s="259" t="s">
        <v>236</v>
      </c>
      <c r="G135" s="257"/>
      <c r="H135" s="260">
        <v>597.77999999999997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6" t="s">
        <v>170</v>
      </c>
      <c r="AU135" s="266" t="s">
        <v>87</v>
      </c>
      <c r="AV135" s="16" t="s">
        <v>146</v>
      </c>
      <c r="AW135" s="16" t="s">
        <v>38</v>
      </c>
      <c r="AX135" s="16" t="s">
        <v>85</v>
      </c>
      <c r="AY135" s="266" t="s">
        <v>139</v>
      </c>
    </row>
    <row r="136" s="2" customFormat="1" ht="14.4" customHeight="1">
      <c r="A136" s="40"/>
      <c r="B136" s="41"/>
      <c r="C136" s="267" t="s">
        <v>227</v>
      </c>
      <c r="D136" s="267" t="s">
        <v>305</v>
      </c>
      <c r="E136" s="268" t="s">
        <v>1109</v>
      </c>
      <c r="F136" s="269" t="s">
        <v>1110</v>
      </c>
      <c r="G136" s="270" t="s">
        <v>1111</v>
      </c>
      <c r="H136" s="271">
        <v>17.933</v>
      </c>
      <c r="I136" s="272"/>
      <c r="J136" s="273">
        <f>ROUND(I136*H136,2)</f>
        <v>0</v>
      </c>
      <c r="K136" s="269" t="s">
        <v>145</v>
      </c>
      <c r="L136" s="274"/>
      <c r="M136" s="275" t="s">
        <v>75</v>
      </c>
      <c r="N136" s="276" t="s">
        <v>47</v>
      </c>
      <c r="O136" s="86"/>
      <c r="P136" s="215">
        <f>O136*H136</f>
        <v>0</v>
      </c>
      <c r="Q136" s="215">
        <v>0.001</v>
      </c>
      <c r="R136" s="215">
        <f>Q136*H136</f>
        <v>0.017933000000000001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180</v>
      </c>
      <c r="AT136" s="217" t="s">
        <v>305</v>
      </c>
      <c r="AU136" s="217" t="s">
        <v>87</v>
      </c>
      <c r="AY136" s="19" t="s">
        <v>139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85</v>
      </c>
      <c r="BK136" s="218">
        <f>ROUND(I136*H136,2)</f>
        <v>0</v>
      </c>
      <c r="BL136" s="19" t="s">
        <v>146</v>
      </c>
      <c r="BM136" s="217" t="s">
        <v>1112</v>
      </c>
    </row>
    <row r="137" s="13" customFormat="1">
      <c r="A137" s="13"/>
      <c r="B137" s="224"/>
      <c r="C137" s="225"/>
      <c r="D137" s="219" t="s">
        <v>170</v>
      </c>
      <c r="E137" s="225"/>
      <c r="F137" s="227" t="s">
        <v>1113</v>
      </c>
      <c r="G137" s="225"/>
      <c r="H137" s="228">
        <v>17.933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170</v>
      </c>
      <c r="AU137" s="234" t="s">
        <v>87</v>
      </c>
      <c r="AV137" s="13" t="s">
        <v>87</v>
      </c>
      <c r="AW137" s="13" t="s">
        <v>4</v>
      </c>
      <c r="AX137" s="13" t="s">
        <v>85</v>
      </c>
      <c r="AY137" s="234" t="s">
        <v>139</v>
      </c>
    </row>
    <row r="138" s="2" customFormat="1" ht="24.15" customHeight="1">
      <c r="A138" s="40"/>
      <c r="B138" s="41"/>
      <c r="C138" s="206" t="s">
        <v>229</v>
      </c>
      <c r="D138" s="206" t="s">
        <v>141</v>
      </c>
      <c r="E138" s="207" t="s">
        <v>1114</v>
      </c>
      <c r="F138" s="208" t="s">
        <v>1115</v>
      </c>
      <c r="G138" s="209" t="s">
        <v>207</v>
      </c>
      <c r="H138" s="210">
        <v>597.77999999999997</v>
      </c>
      <c r="I138" s="211"/>
      <c r="J138" s="212">
        <f>ROUND(I138*H138,2)</f>
        <v>0</v>
      </c>
      <c r="K138" s="208" t="s">
        <v>145</v>
      </c>
      <c r="L138" s="46"/>
      <c r="M138" s="213" t="s">
        <v>75</v>
      </c>
      <c r="N138" s="214" t="s">
        <v>47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146</v>
      </c>
      <c r="AT138" s="217" t="s">
        <v>141</v>
      </c>
      <c r="AU138" s="217" t="s">
        <v>87</v>
      </c>
      <c r="AY138" s="19" t="s">
        <v>139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85</v>
      </c>
      <c r="BK138" s="218">
        <f>ROUND(I138*H138,2)</f>
        <v>0</v>
      </c>
      <c r="BL138" s="19" t="s">
        <v>146</v>
      </c>
      <c r="BM138" s="217" t="s">
        <v>1116</v>
      </c>
    </row>
    <row r="139" s="2" customFormat="1">
      <c r="A139" s="40"/>
      <c r="B139" s="41"/>
      <c r="C139" s="42"/>
      <c r="D139" s="219" t="s">
        <v>148</v>
      </c>
      <c r="E139" s="42"/>
      <c r="F139" s="220" t="s">
        <v>1117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148</v>
      </c>
      <c r="AU139" s="19" t="s">
        <v>87</v>
      </c>
    </row>
    <row r="140" s="13" customFormat="1">
      <c r="A140" s="13"/>
      <c r="B140" s="224"/>
      <c r="C140" s="225"/>
      <c r="D140" s="219" t="s">
        <v>170</v>
      </c>
      <c r="E140" s="226" t="s">
        <v>75</v>
      </c>
      <c r="F140" s="227" t="s">
        <v>1099</v>
      </c>
      <c r="G140" s="225"/>
      <c r="H140" s="228">
        <v>597.77999999999997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170</v>
      </c>
      <c r="AU140" s="234" t="s">
        <v>87</v>
      </c>
      <c r="AV140" s="13" t="s">
        <v>87</v>
      </c>
      <c r="AW140" s="13" t="s">
        <v>38</v>
      </c>
      <c r="AX140" s="13" t="s">
        <v>77</v>
      </c>
      <c r="AY140" s="234" t="s">
        <v>139</v>
      </c>
    </row>
    <row r="141" s="16" customFormat="1">
      <c r="A141" s="16"/>
      <c r="B141" s="256"/>
      <c r="C141" s="257"/>
      <c r="D141" s="219" t="s">
        <v>170</v>
      </c>
      <c r="E141" s="258" t="s">
        <v>75</v>
      </c>
      <c r="F141" s="259" t="s">
        <v>236</v>
      </c>
      <c r="G141" s="257"/>
      <c r="H141" s="260">
        <v>597.77999999999997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6"/>
      <c r="V141" s="16"/>
      <c r="W141" s="16"/>
      <c r="X141" s="16"/>
      <c r="Y141" s="16"/>
      <c r="Z141" s="16"/>
      <c r="AA141" s="16"/>
      <c r="AB141" s="16"/>
      <c r="AC141" s="16"/>
      <c r="AD141" s="16"/>
      <c r="AE141" s="16"/>
      <c r="AT141" s="266" t="s">
        <v>170</v>
      </c>
      <c r="AU141" s="266" t="s">
        <v>87</v>
      </c>
      <c r="AV141" s="16" t="s">
        <v>146</v>
      </c>
      <c r="AW141" s="16" t="s">
        <v>38</v>
      </c>
      <c r="AX141" s="16" t="s">
        <v>85</v>
      </c>
      <c r="AY141" s="266" t="s">
        <v>139</v>
      </c>
    </row>
    <row r="142" s="12" customFormat="1" ht="22.8" customHeight="1">
      <c r="A142" s="12"/>
      <c r="B142" s="190"/>
      <c r="C142" s="191"/>
      <c r="D142" s="192" t="s">
        <v>76</v>
      </c>
      <c r="E142" s="204" t="s">
        <v>160</v>
      </c>
      <c r="F142" s="204" t="s">
        <v>1118</v>
      </c>
      <c r="G142" s="191"/>
      <c r="H142" s="191"/>
      <c r="I142" s="194"/>
      <c r="J142" s="205">
        <f>BK142</f>
        <v>0</v>
      </c>
      <c r="K142" s="191"/>
      <c r="L142" s="196"/>
      <c r="M142" s="197"/>
      <c r="N142" s="198"/>
      <c r="O142" s="198"/>
      <c r="P142" s="199">
        <f>SUM(P143:P180)</f>
        <v>0</v>
      </c>
      <c r="Q142" s="198"/>
      <c r="R142" s="199">
        <f>SUM(R143:R180)</f>
        <v>8.1263354999999997</v>
      </c>
      <c r="S142" s="198"/>
      <c r="T142" s="200">
        <f>SUM(T143:T180)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1" t="s">
        <v>85</v>
      </c>
      <c r="AT142" s="202" t="s">
        <v>76</v>
      </c>
      <c r="AU142" s="202" t="s">
        <v>85</v>
      </c>
      <c r="AY142" s="201" t="s">
        <v>139</v>
      </c>
      <c r="BK142" s="203">
        <f>SUM(BK143:BK180)</f>
        <v>0</v>
      </c>
    </row>
    <row r="143" s="2" customFormat="1" ht="14.4" customHeight="1">
      <c r="A143" s="40"/>
      <c r="B143" s="41"/>
      <c r="C143" s="206" t="s">
        <v>8</v>
      </c>
      <c r="D143" s="206" t="s">
        <v>141</v>
      </c>
      <c r="E143" s="207" t="s">
        <v>1119</v>
      </c>
      <c r="F143" s="208" t="s">
        <v>1120</v>
      </c>
      <c r="G143" s="209" t="s">
        <v>207</v>
      </c>
      <c r="H143" s="210">
        <v>36.270000000000003</v>
      </c>
      <c r="I143" s="211"/>
      <c r="J143" s="212">
        <f>ROUND(I143*H143,2)</f>
        <v>0</v>
      </c>
      <c r="K143" s="208" t="s">
        <v>145</v>
      </c>
      <c r="L143" s="46"/>
      <c r="M143" s="213" t="s">
        <v>75</v>
      </c>
      <c r="N143" s="214" t="s">
        <v>47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146</v>
      </c>
      <c r="AT143" s="217" t="s">
        <v>141</v>
      </c>
      <c r="AU143" s="217" t="s">
        <v>87</v>
      </c>
      <c r="AY143" s="19" t="s">
        <v>139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85</v>
      </c>
      <c r="BK143" s="218">
        <f>ROUND(I143*H143,2)</f>
        <v>0</v>
      </c>
      <c r="BL143" s="19" t="s">
        <v>146</v>
      </c>
      <c r="BM143" s="217" t="s">
        <v>1121</v>
      </c>
    </row>
    <row r="144" s="15" customFormat="1">
      <c r="A144" s="15"/>
      <c r="B144" s="246"/>
      <c r="C144" s="247"/>
      <c r="D144" s="219" t="s">
        <v>170</v>
      </c>
      <c r="E144" s="248" t="s">
        <v>75</v>
      </c>
      <c r="F144" s="249" t="s">
        <v>1067</v>
      </c>
      <c r="G144" s="247"/>
      <c r="H144" s="248" t="s">
        <v>75</v>
      </c>
      <c r="I144" s="250"/>
      <c r="J144" s="247"/>
      <c r="K144" s="247"/>
      <c r="L144" s="251"/>
      <c r="M144" s="252"/>
      <c r="N144" s="253"/>
      <c r="O144" s="253"/>
      <c r="P144" s="253"/>
      <c r="Q144" s="253"/>
      <c r="R144" s="253"/>
      <c r="S144" s="253"/>
      <c r="T144" s="25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5" t="s">
        <v>170</v>
      </c>
      <c r="AU144" s="255" t="s">
        <v>87</v>
      </c>
      <c r="AV144" s="15" t="s">
        <v>85</v>
      </c>
      <c r="AW144" s="15" t="s">
        <v>38</v>
      </c>
      <c r="AX144" s="15" t="s">
        <v>77</v>
      </c>
      <c r="AY144" s="255" t="s">
        <v>139</v>
      </c>
    </row>
    <row r="145" s="13" customFormat="1">
      <c r="A145" s="13"/>
      <c r="B145" s="224"/>
      <c r="C145" s="225"/>
      <c r="D145" s="219" t="s">
        <v>170</v>
      </c>
      <c r="E145" s="226" t="s">
        <v>75</v>
      </c>
      <c r="F145" s="227" t="s">
        <v>1122</v>
      </c>
      <c r="G145" s="225"/>
      <c r="H145" s="228">
        <v>36.270000000000003</v>
      </c>
      <c r="I145" s="229"/>
      <c r="J145" s="225"/>
      <c r="K145" s="225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170</v>
      </c>
      <c r="AU145" s="234" t="s">
        <v>87</v>
      </c>
      <c r="AV145" s="13" t="s">
        <v>87</v>
      </c>
      <c r="AW145" s="13" t="s">
        <v>38</v>
      </c>
      <c r="AX145" s="13" t="s">
        <v>85</v>
      </c>
      <c r="AY145" s="234" t="s">
        <v>139</v>
      </c>
    </row>
    <row r="146" s="2" customFormat="1" ht="14.4" customHeight="1">
      <c r="A146" s="40"/>
      <c r="B146" s="41"/>
      <c r="C146" s="206" t="s">
        <v>242</v>
      </c>
      <c r="D146" s="206" t="s">
        <v>141</v>
      </c>
      <c r="E146" s="207" t="s">
        <v>1123</v>
      </c>
      <c r="F146" s="208" t="s">
        <v>1124</v>
      </c>
      <c r="G146" s="209" t="s">
        <v>207</v>
      </c>
      <c r="H146" s="210">
        <v>19.170000000000002</v>
      </c>
      <c r="I146" s="211"/>
      <c r="J146" s="212">
        <f>ROUND(I146*H146,2)</f>
        <v>0</v>
      </c>
      <c r="K146" s="208" t="s">
        <v>145</v>
      </c>
      <c r="L146" s="46"/>
      <c r="M146" s="213" t="s">
        <v>75</v>
      </c>
      <c r="N146" s="214" t="s">
        <v>47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146</v>
      </c>
      <c r="AT146" s="217" t="s">
        <v>141</v>
      </c>
      <c r="AU146" s="217" t="s">
        <v>87</v>
      </c>
      <c r="AY146" s="19" t="s">
        <v>139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85</v>
      </c>
      <c r="BK146" s="218">
        <f>ROUND(I146*H146,2)</f>
        <v>0</v>
      </c>
      <c r="BL146" s="19" t="s">
        <v>146</v>
      </c>
      <c r="BM146" s="217" t="s">
        <v>1125</v>
      </c>
    </row>
    <row r="147" s="15" customFormat="1">
      <c r="A147" s="15"/>
      <c r="B147" s="246"/>
      <c r="C147" s="247"/>
      <c r="D147" s="219" t="s">
        <v>170</v>
      </c>
      <c r="E147" s="248" t="s">
        <v>75</v>
      </c>
      <c r="F147" s="249" t="s">
        <v>1067</v>
      </c>
      <c r="G147" s="247"/>
      <c r="H147" s="248" t="s">
        <v>75</v>
      </c>
      <c r="I147" s="250"/>
      <c r="J147" s="247"/>
      <c r="K147" s="247"/>
      <c r="L147" s="251"/>
      <c r="M147" s="252"/>
      <c r="N147" s="253"/>
      <c r="O147" s="253"/>
      <c r="P147" s="253"/>
      <c r="Q147" s="253"/>
      <c r="R147" s="253"/>
      <c r="S147" s="253"/>
      <c r="T147" s="25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5" t="s">
        <v>170</v>
      </c>
      <c r="AU147" s="255" t="s">
        <v>87</v>
      </c>
      <c r="AV147" s="15" t="s">
        <v>85</v>
      </c>
      <c r="AW147" s="15" t="s">
        <v>38</v>
      </c>
      <c r="AX147" s="15" t="s">
        <v>77</v>
      </c>
      <c r="AY147" s="255" t="s">
        <v>139</v>
      </c>
    </row>
    <row r="148" s="13" customFormat="1">
      <c r="A148" s="13"/>
      <c r="B148" s="224"/>
      <c r="C148" s="225"/>
      <c r="D148" s="219" t="s">
        <v>170</v>
      </c>
      <c r="E148" s="226" t="s">
        <v>75</v>
      </c>
      <c r="F148" s="227" t="s">
        <v>1070</v>
      </c>
      <c r="G148" s="225"/>
      <c r="H148" s="228">
        <v>19.170000000000002</v>
      </c>
      <c r="I148" s="229"/>
      <c r="J148" s="225"/>
      <c r="K148" s="225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170</v>
      </c>
      <c r="AU148" s="234" t="s">
        <v>87</v>
      </c>
      <c r="AV148" s="13" t="s">
        <v>87</v>
      </c>
      <c r="AW148" s="13" t="s">
        <v>38</v>
      </c>
      <c r="AX148" s="13" t="s">
        <v>77</v>
      </c>
      <c r="AY148" s="234" t="s">
        <v>139</v>
      </c>
    </row>
    <row r="149" s="16" customFormat="1">
      <c r="A149" s="16"/>
      <c r="B149" s="256"/>
      <c r="C149" s="257"/>
      <c r="D149" s="219" t="s">
        <v>170</v>
      </c>
      <c r="E149" s="258" t="s">
        <v>75</v>
      </c>
      <c r="F149" s="259" t="s">
        <v>236</v>
      </c>
      <c r="G149" s="257"/>
      <c r="H149" s="260">
        <v>19.170000000000002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66" t="s">
        <v>170</v>
      </c>
      <c r="AU149" s="266" t="s">
        <v>87</v>
      </c>
      <c r="AV149" s="16" t="s">
        <v>146</v>
      </c>
      <c r="AW149" s="16" t="s">
        <v>38</v>
      </c>
      <c r="AX149" s="16" t="s">
        <v>85</v>
      </c>
      <c r="AY149" s="266" t="s">
        <v>139</v>
      </c>
    </row>
    <row r="150" s="2" customFormat="1" ht="14.4" customHeight="1">
      <c r="A150" s="40"/>
      <c r="B150" s="41"/>
      <c r="C150" s="206" t="s">
        <v>250</v>
      </c>
      <c r="D150" s="206" t="s">
        <v>141</v>
      </c>
      <c r="E150" s="207" t="s">
        <v>1126</v>
      </c>
      <c r="F150" s="208" t="s">
        <v>1127</v>
      </c>
      <c r="G150" s="209" t="s">
        <v>207</v>
      </c>
      <c r="H150" s="210">
        <v>55.439999999999998</v>
      </c>
      <c r="I150" s="211"/>
      <c r="J150" s="212">
        <f>ROUND(I150*H150,2)</f>
        <v>0</v>
      </c>
      <c r="K150" s="208" t="s">
        <v>145</v>
      </c>
      <c r="L150" s="46"/>
      <c r="M150" s="213" t="s">
        <v>75</v>
      </c>
      <c r="N150" s="214" t="s">
        <v>47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146</v>
      </c>
      <c r="AT150" s="217" t="s">
        <v>141</v>
      </c>
      <c r="AU150" s="217" t="s">
        <v>87</v>
      </c>
      <c r="AY150" s="19" t="s">
        <v>139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85</v>
      </c>
      <c r="BK150" s="218">
        <f>ROUND(I150*H150,2)</f>
        <v>0</v>
      </c>
      <c r="BL150" s="19" t="s">
        <v>146</v>
      </c>
      <c r="BM150" s="217" t="s">
        <v>1128</v>
      </c>
    </row>
    <row r="151" s="2" customFormat="1">
      <c r="A151" s="40"/>
      <c r="B151" s="41"/>
      <c r="C151" s="42"/>
      <c r="D151" s="219" t="s">
        <v>362</v>
      </c>
      <c r="E151" s="42"/>
      <c r="F151" s="220" t="s">
        <v>1129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362</v>
      </c>
      <c r="AU151" s="19" t="s">
        <v>87</v>
      </c>
    </row>
    <row r="152" s="15" customFormat="1">
      <c r="A152" s="15"/>
      <c r="B152" s="246"/>
      <c r="C152" s="247"/>
      <c r="D152" s="219" t="s">
        <v>170</v>
      </c>
      <c r="E152" s="248" t="s">
        <v>75</v>
      </c>
      <c r="F152" s="249" t="s">
        <v>1067</v>
      </c>
      <c r="G152" s="247"/>
      <c r="H152" s="248" t="s">
        <v>75</v>
      </c>
      <c r="I152" s="250"/>
      <c r="J152" s="247"/>
      <c r="K152" s="247"/>
      <c r="L152" s="251"/>
      <c r="M152" s="252"/>
      <c r="N152" s="253"/>
      <c r="O152" s="253"/>
      <c r="P152" s="253"/>
      <c r="Q152" s="253"/>
      <c r="R152" s="253"/>
      <c r="S152" s="253"/>
      <c r="T152" s="25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5" t="s">
        <v>170</v>
      </c>
      <c r="AU152" s="255" t="s">
        <v>87</v>
      </c>
      <c r="AV152" s="15" t="s">
        <v>85</v>
      </c>
      <c r="AW152" s="15" t="s">
        <v>38</v>
      </c>
      <c r="AX152" s="15" t="s">
        <v>77</v>
      </c>
      <c r="AY152" s="255" t="s">
        <v>139</v>
      </c>
    </row>
    <row r="153" s="13" customFormat="1">
      <c r="A153" s="13"/>
      <c r="B153" s="224"/>
      <c r="C153" s="225"/>
      <c r="D153" s="219" t="s">
        <v>170</v>
      </c>
      <c r="E153" s="226" t="s">
        <v>75</v>
      </c>
      <c r="F153" s="227" t="s">
        <v>1122</v>
      </c>
      <c r="G153" s="225"/>
      <c r="H153" s="228">
        <v>36.270000000000003</v>
      </c>
      <c r="I153" s="229"/>
      <c r="J153" s="225"/>
      <c r="K153" s="225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170</v>
      </c>
      <c r="AU153" s="234" t="s">
        <v>87</v>
      </c>
      <c r="AV153" s="13" t="s">
        <v>87</v>
      </c>
      <c r="AW153" s="13" t="s">
        <v>38</v>
      </c>
      <c r="AX153" s="13" t="s">
        <v>77</v>
      </c>
      <c r="AY153" s="234" t="s">
        <v>139</v>
      </c>
    </row>
    <row r="154" s="13" customFormat="1">
      <c r="A154" s="13"/>
      <c r="B154" s="224"/>
      <c r="C154" s="225"/>
      <c r="D154" s="219" t="s">
        <v>170</v>
      </c>
      <c r="E154" s="226" t="s">
        <v>75</v>
      </c>
      <c r="F154" s="227" t="s">
        <v>1070</v>
      </c>
      <c r="G154" s="225"/>
      <c r="H154" s="228">
        <v>19.170000000000002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170</v>
      </c>
      <c r="AU154" s="234" t="s">
        <v>87</v>
      </c>
      <c r="AV154" s="13" t="s">
        <v>87</v>
      </c>
      <c r="AW154" s="13" t="s">
        <v>38</v>
      </c>
      <c r="AX154" s="13" t="s">
        <v>77</v>
      </c>
      <c r="AY154" s="234" t="s">
        <v>139</v>
      </c>
    </row>
    <row r="155" s="16" customFormat="1">
      <c r="A155" s="16"/>
      <c r="B155" s="256"/>
      <c r="C155" s="257"/>
      <c r="D155" s="219" t="s">
        <v>170</v>
      </c>
      <c r="E155" s="258" t="s">
        <v>75</v>
      </c>
      <c r="F155" s="259" t="s">
        <v>236</v>
      </c>
      <c r="G155" s="257"/>
      <c r="H155" s="260">
        <v>55.439999999999998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6"/>
      <c r="V155" s="16"/>
      <c r="W155" s="16"/>
      <c r="X155" s="16"/>
      <c r="Y155" s="16"/>
      <c r="Z155" s="16"/>
      <c r="AA155" s="16"/>
      <c r="AB155" s="16"/>
      <c r="AC155" s="16"/>
      <c r="AD155" s="16"/>
      <c r="AE155" s="16"/>
      <c r="AT155" s="266" t="s">
        <v>170</v>
      </c>
      <c r="AU155" s="266" t="s">
        <v>87</v>
      </c>
      <c r="AV155" s="16" t="s">
        <v>146</v>
      </c>
      <c r="AW155" s="16" t="s">
        <v>38</v>
      </c>
      <c r="AX155" s="16" t="s">
        <v>85</v>
      </c>
      <c r="AY155" s="266" t="s">
        <v>139</v>
      </c>
    </row>
    <row r="156" s="2" customFormat="1" ht="14.4" customHeight="1">
      <c r="A156" s="40"/>
      <c r="B156" s="41"/>
      <c r="C156" s="206" t="s">
        <v>255</v>
      </c>
      <c r="D156" s="206" t="s">
        <v>141</v>
      </c>
      <c r="E156" s="207" t="s">
        <v>1130</v>
      </c>
      <c r="F156" s="208" t="s">
        <v>1131</v>
      </c>
      <c r="G156" s="209" t="s">
        <v>207</v>
      </c>
      <c r="H156" s="210">
        <v>1268.1500000000001</v>
      </c>
      <c r="I156" s="211"/>
      <c r="J156" s="212">
        <f>ROUND(I156*H156,2)</f>
        <v>0</v>
      </c>
      <c r="K156" s="208" t="s">
        <v>145</v>
      </c>
      <c r="L156" s="46"/>
      <c r="M156" s="213" t="s">
        <v>75</v>
      </c>
      <c r="N156" s="214" t="s">
        <v>47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146</v>
      </c>
      <c r="AT156" s="217" t="s">
        <v>141</v>
      </c>
      <c r="AU156" s="217" t="s">
        <v>87</v>
      </c>
      <c r="AY156" s="19" t="s">
        <v>139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85</v>
      </c>
      <c r="BK156" s="218">
        <f>ROUND(I156*H156,2)</f>
        <v>0</v>
      </c>
      <c r="BL156" s="19" t="s">
        <v>146</v>
      </c>
      <c r="BM156" s="217" t="s">
        <v>1132</v>
      </c>
    </row>
    <row r="157" s="15" customFormat="1">
      <c r="A157" s="15"/>
      <c r="B157" s="246"/>
      <c r="C157" s="247"/>
      <c r="D157" s="219" t="s">
        <v>170</v>
      </c>
      <c r="E157" s="248" t="s">
        <v>75</v>
      </c>
      <c r="F157" s="249" t="s">
        <v>1067</v>
      </c>
      <c r="G157" s="247"/>
      <c r="H157" s="248" t="s">
        <v>75</v>
      </c>
      <c r="I157" s="250"/>
      <c r="J157" s="247"/>
      <c r="K157" s="247"/>
      <c r="L157" s="251"/>
      <c r="M157" s="252"/>
      <c r="N157" s="253"/>
      <c r="O157" s="253"/>
      <c r="P157" s="253"/>
      <c r="Q157" s="253"/>
      <c r="R157" s="253"/>
      <c r="S157" s="253"/>
      <c r="T157" s="25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5" t="s">
        <v>170</v>
      </c>
      <c r="AU157" s="255" t="s">
        <v>87</v>
      </c>
      <c r="AV157" s="15" t="s">
        <v>85</v>
      </c>
      <c r="AW157" s="15" t="s">
        <v>38</v>
      </c>
      <c r="AX157" s="15" t="s">
        <v>77</v>
      </c>
      <c r="AY157" s="255" t="s">
        <v>139</v>
      </c>
    </row>
    <row r="158" s="13" customFormat="1">
      <c r="A158" s="13"/>
      <c r="B158" s="224"/>
      <c r="C158" s="225"/>
      <c r="D158" s="219" t="s">
        <v>170</v>
      </c>
      <c r="E158" s="226" t="s">
        <v>75</v>
      </c>
      <c r="F158" s="227" t="s">
        <v>1069</v>
      </c>
      <c r="G158" s="225"/>
      <c r="H158" s="228">
        <v>1268.1500000000001</v>
      </c>
      <c r="I158" s="229"/>
      <c r="J158" s="225"/>
      <c r="K158" s="225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170</v>
      </c>
      <c r="AU158" s="234" t="s">
        <v>87</v>
      </c>
      <c r="AV158" s="13" t="s">
        <v>87</v>
      </c>
      <c r="AW158" s="13" t="s">
        <v>38</v>
      </c>
      <c r="AX158" s="13" t="s">
        <v>77</v>
      </c>
      <c r="AY158" s="234" t="s">
        <v>139</v>
      </c>
    </row>
    <row r="159" s="16" customFormat="1">
      <c r="A159" s="16"/>
      <c r="B159" s="256"/>
      <c r="C159" s="257"/>
      <c r="D159" s="219" t="s">
        <v>170</v>
      </c>
      <c r="E159" s="258" t="s">
        <v>75</v>
      </c>
      <c r="F159" s="259" t="s">
        <v>236</v>
      </c>
      <c r="G159" s="257"/>
      <c r="H159" s="260">
        <v>1268.1500000000001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6"/>
      <c r="V159" s="16"/>
      <c r="W159" s="16"/>
      <c r="X159" s="16"/>
      <c r="Y159" s="16"/>
      <c r="Z159" s="16"/>
      <c r="AA159" s="16"/>
      <c r="AB159" s="16"/>
      <c r="AC159" s="16"/>
      <c r="AD159" s="16"/>
      <c r="AE159" s="16"/>
      <c r="AT159" s="266" t="s">
        <v>170</v>
      </c>
      <c r="AU159" s="266" t="s">
        <v>87</v>
      </c>
      <c r="AV159" s="16" t="s">
        <v>146</v>
      </c>
      <c r="AW159" s="16" t="s">
        <v>38</v>
      </c>
      <c r="AX159" s="16" t="s">
        <v>85</v>
      </c>
      <c r="AY159" s="266" t="s">
        <v>139</v>
      </c>
    </row>
    <row r="160" s="2" customFormat="1" ht="24.15" customHeight="1">
      <c r="A160" s="40"/>
      <c r="B160" s="41"/>
      <c r="C160" s="206" t="s">
        <v>260</v>
      </c>
      <c r="D160" s="206" t="s">
        <v>141</v>
      </c>
      <c r="E160" s="207" t="s">
        <v>1133</v>
      </c>
      <c r="F160" s="208" t="s">
        <v>1134</v>
      </c>
      <c r="G160" s="209" t="s">
        <v>207</v>
      </c>
      <c r="H160" s="210">
        <v>1268.1500000000001</v>
      </c>
      <c r="I160" s="211"/>
      <c r="J160" s="212">
        <f>ROUND(I160*H160,2)</f>
        <v>0</v>
      </c>
      <c r="K160" s="208" t="s">
        <v>145</v>
      </c>
      <c r="L160" s="46"/>
      <c r="M160" s="213" t="s">
        <v>75</v>
      </c>
      <c r="N160" s="214" t="s">
        <v>47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146</v>
      </c>
      <c r="AT160" s="217" t="s">
        <v>141</v>
      </c>
      <c r="AU160" s="217" t="s">
        <v>87</v>
      </c>
      <c r="AY160" s="19" t="s">
        <v>139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85</v>
      </c>
      <c r="BK160" s="218">
        <f>ROUND(I160*H160,2)</f>
        <v>0</v>
      </c>
      <c r="BL160" s="19" t="s">
        <v>146</v>
      </c>
      <c r="BM160" s="217" t="s">
        <v>1135</v>
      </c>
    </row>
    <row r="161" s="2" customFormat="1">
      <c r="A161" s="40"/>
      <c r="B161" s="41"/>
      <c r="C161" s="42"/>
      <c r="D161" s="219" t="s">
        <v>148</v>
      </c>
      <c r="E161" s="42"/>
      <c r="F161" s="220" t="s">
        <v>1136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148</v>
      </c>
      <c r="AU161" s="19" t="s">
        <v>87</v>
      </c>
    </row>
    <row r="162" s="15" customFormat="1">
      <c r="A162" s="15"/>
      <c r="B162" s="246"/>
      <c r="C162" s="247"/>
      <c r="D162" s="219" t="s">
        <v>170</v>
      </c>
      <c r="E162" s="248" t="s">
        <v>75</v>
      </c>
      <c r="F162" s="249" t="s">
        <v>1067</v>
      </c>
      <c r="G162" s="247"/>
      <c r="H162" s="248" t="s">
        <v>75</v>
      </c>
      <c r="I162" s="250"/>
      <c r="J162" s="247"/>
      <c r="K162" s="247"/>
      <c r="L162" s="251"/>
      <c r="M162" s="252"/>
      <c r="N162" s="253"/>
      <c r="O162" s="253"/>
      <c r="P162" s="253"/>
      <c r="Q162" s="253"/>
      <c r="R162" s="253"/>
      <c r="S162" s="253"/>
      <c r="T162" s="25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5" t="s">
        <v>170</v>
      </c>
      <c r="AU162" s="255" t="s">
        <v>87</v>
      </c>
      <c r="AV162" s="15" t="s">
        <v>85</v>
      </c>
      <c r="AW162" s="15" t="s">
        <v>38</v>
      </c>
      <c r="AX162" s="15" t="s">
        <v>77</v>
      </c>
      <c r="AY162" s="255" t="s">
        <v>139</v>
      </c>
    </row>
    <row r="163" s="13" customFormat="1">
      <c r="A163" s="13"/>
      <c r="B163" s="224"/>
      <c r="C163" s="225"/>
      <c r="D163" s="219" t="s">
        <v>170</v>
      </c>
      <c r="E163" s="226" t="s">
        <v>75</v>
      </c>
      <c r="F163" s="227" t="s">
        <v>1069</v>
      </c>
      <c r="G163" s="225"/>
      <c r="H163" s="228">
        <v>1268.1500000000001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170</v>
      </c>
      <c r="AU163" s="234" t="s">
        <v>87</v>
      </c>
      <c r="AV163" s="13" t="s">
        <v>87</v>
      </c>
      <c r="AW163" s="13" t="s">
        <v>38</v>
      </c>
      <c r="AX163" s="13" t="s">
        <v>77</v>
      </c>
      <c r="AY163" s="234" t="s">
        <v>139</v>
      </c>
    </row>
    <row r="164" s="16" customFormat="1">
      <c r="A164" s="16"/>
      <c r="B164" s="256"/>
      <c r="C164" s="257"/>
      <c r="D164" s="219" t="s">
        <v>170</v>
      </c>
      <c r="E164" s="258" t="s">
        <v>75</v>
      </c>
      <c r="F164" s="259" t="s">
        <v>236</v>
      </c>
      <c r="G164" s="257"/>
      <c r="H164" s="260">
        <v>1268.1500000000001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66" t="s">
        <v>170</v>
      </c>
      <c r="AU164" s="266" t="s">
        <v>87</v>
      </c>
      <c r="AV164" s="16" t="s">
        <v>146</v>
      </c>
      <c r="AW164" s="16" t="s">
        <v>38</v>
      </c>
      <c r="AX164" s="16" t="s">
        <v>85</v>
      </c>
      <c r="AY164" s="266" t="s">
        <v>139</v>
      </c>
    </row>
    <row r="165" s="2" customFormat="1" ht="24.15" customHeight="1">
      <c r="A165" s="40"/>
      <c r="B165" s="41"/>
      <c r="C165" s="206" t="s">
        <v>264</v>
      </c>
      <c r="D165" s="206" t="s">
        <v>141</v>
      </c>
      <c r="E165" s="207" t="s">
        <v>1137</v>
      </c>
      <c r="F165" s="208" t="s">
        <v>1138</v>
      </c>
      <c r="G165" s="209" t="s">
        <v>207</v>
      </c>
      <c r="H165" s="210">
        <v>1268.1500000000001</v>
      </c>
      <c r="I165" s="211"/>
      <c r="J165" s="212">
        <f>ROUND(I165*H165,2)</f>
        <v>0</v>
      </c>
      <c r="K165" s="208" t="s">
        <v>145</v>
      </c>
      <c r="L165" s="46"/>
      <c r="M165" s="213" t="s">
        <v>75</v>
      </c>
      <c r="N165" s="214" t="s">
        <v>47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146</v>
      </c>
      <c r="AT165" s="217" t="s">
        <v>141</v>
      </c>
      <c r="AU165" s="217" t="s">
        <v>87</v>
      </c>
      <c r="AY165" s="19" t="s">
        <v>139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85</v>
      </c>
      <c r="BK165" s="218">
        <f>ROUND(I165*H165,2)</f>
        <v>0</v>
      </c>
      <c r="BL165" s="19" t="s">
        <v>146</v>
      </c>
      <c r="BM165" s="217" t="s">
        <v>1139</v>
      </c>
    </row>
    <row r="166" s="2" customFormat="1">
      <c r="A166" s="40"/>
      <c r="B166" s="41"/>
      <c r="C166" s="42"/>
      <c r="D166" s="219" t="s">
        <v>148</v>
      </c>
      <c r="E166" s="42"/>
      <c r="F166" s="220" t="s">
        <v>1140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148</v>
      </c>
      <c r="AU166" s="19" t="s">
        <v>87</v>
      </c>
    </row>
    <row r="167" s="15" customFormat="1">
      <c r="A167" s="15"/>
      <c r="B167" s="246"/>
      <c r="C167" s="247"/>
      <c r="D167" s="219" t="s">
        <v>170</v>
      </c>
      <c r="E167" s="248" t="s">
        <v>75</v>
      </c>
      <c r="F167" s="249" t="s">
        <v>1067</v>
      </c>
      <c r="G167" s="247"/>
      <c r="H167" s="248" t="s">
        <v>75</v>
      </c>
      <c r="I167" s="250"/>
      <c r="J167" s="247"/>
      <c r="K167" s="247"/>
      <c r="L167" s="251"/>
      <c r="M167" s="252"/>
      <c r="N167" s="253"/>
      <c r="O167" s="253"/>
      <c r="P167" s="253"/>
      <c r="Q167" s="253"/>
      <c r="R167" s="253"/>
      <c r="S167" s="253"/>
      <c r="T167" s="25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5" t="s">
        <v>170</v>
      </c>
      <c r="AU167" s="255" t="s">
        <v>87</v>
      </c>
      <c r="AV167" s="15" t="s">
        <v>85</v>
      </c>
      <c r="AW167" s="15" t="s">
        <v>38</v>
      </c>
      <c r="AX167" s="15" t="s">
        <v>77</v>
      </c>
      <c r="AY167" s="255" t="s">
        <v>139</v>
      </c>
    </row>
    <row r="168" s="13" customFormat="1">
      <c r="A168" s="13"/>
      <c r="B168" s="224"/>
      <c r="C168" s="225"/>
      <c r="D168" s="219" t="s">
        <v>170</v>
      </c>
      <c r="E168" s="226" t="s">
        <v>75</v>
      </c>
      <c r="F168" s="227" t="s">
        <v>1069</v>
      </c>
      <c r="G168" s="225"/>
      <c r="H168" s="228">
        <v>1268.1500000000001</v>
      </c>
      <c r="I168" s="229"/>
      <c r="J168" s="225"/>
      <c r="K168" s="225"/>
      <c r="L168" s="230"/>
      <c r="M168" s="231"/>
      <c r="N168" s="232"/>
      <c r="O168" s="232"/>
      <c r="P168" s="232"/>
      <c r="Q168" s="232"/>
      <c r="R168" s="232"/>
      <c r="S168" s="232"/>
      <c r="T168" s="23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4" t="s">
        <v>170</v>
      </c>
      <c r="AU168" s="234" t="s">
        <v>87</v>
      </c>
      <c r="AV168" s="13" t="s">
        <v>87</v>
      </c>
      <c r="AW168" s="13" t="s">
        <v>38</v>
      </c>
      <c r="AX168" s="13" t="s">
        <v>77</v>
      </c>
      <c r="AY168" s="234" t="s">
        <v>139</v>
      </c>
    </row>
    <row r="169" s="16" customFormat="1">
      <c r="A169" s="16"/>
      <c r="B169" s="256"/>
      <c r="C169" s="257"/>
      <c r="D169" s="219" t="s">
        <v>170</v>
      </c>
      <c r="E169" s="258" t="s">
        <v>75</v>
      </c>
      <c r="F169" s="259" t="s">
        <v>236</v>
      </c>
      <c r="G169" s="257"/>
      <c r="H169" s="260">
        <v>1268.1500000000001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6"/>
      <c r="V169" s="16"/>
      <c r="W169" s="16"/>
      <c r="X169" s="16"/>
      <c r="Y169" s="16"/>
      <c r="Z169" s="16"/>
      <c r="AA169" s="16"/>
      <c r="AB169" s="16"/>
      <c r="AC169" s="16"/>
      <c r="AD169" s="16"/>
      <c r="AE169" s="16"/>
      <c r="AT169" s="266" t="s">
        <v>170</v>
      </c>
      <c r="AU169" s="266" t="s">
        <v>87</v>
      </c>
      <c r="AV169" s="16" t="s">
        <v>146</v>
      </c>
      <c r="AW169" s="16" t="s">
        <v>38</v>
      </c>
      <c r="AX169" s="16" t="s">
        <v>85</v>
      </c>
      <c r="AY169" s="266" t="s">
        <v>139</v>
      </c>
    </row>
    <row r="170" s="2" customFormat="1" ht="14.4" customHeight="1">
      <c r="A170" s="40"/>
      <c r="B170" s="41"/>
      <c r="C170" s="206" t="s">
        <v>7</v>
      </c>
      <c r="D170" s="206" t="s">
        <v>141</v>
      </c>
      <c r="E170" s="207" t="s">
        <v>1141</v>
      </c>
      <c r="F170" s="208" t="s">
        <v>1142</v>
      </c>
      <c r="G170" s="209" t="s">
        <v>207</v>
      </c>
      <c r="H170" s="210">
        <v>6678.1499999999996</v>
      </c>
      <c r="I170" s="211"/>
      <c r="J170" s="212">
        <f>ROUND(I170*H170,2)</f>
        <v>0</v>
      </c>
      <c r="K170" s="208" t="s">
        <v>145</v>
      </c>
      <c r="L170" s="46"/>
      <c r="M170" s="213" t="s">
        <v>75</v>
      </c>
      <c r="N170" s="214" t="s">
        <v>47</v>
      </c>
      <c r="O170" s="86"/>
      <c r="P170" s="215">
        <f>O170*H170</f>
        <v>0</v>
      </c>
      <c r="Q170" s="215">
        <v>0.00060999999999999997</v>
      </c>
      <c r="R170" s="215">
        <f>Q170*H170</f>
        <v>4.0736714999999997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146</v>
      </c>
      <c r="AT170" s="217" t="s">
        <v>141</v>
      </c>
      <c r="AU170" s="217" t="s">
        <v>87</v>
      </c>
      <c r="AY170" s="19" t="s">
        <v>139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85</v>
      </c>
      <c r="BK170" s="218">
        <f>ROUND(I170*H170,2)</f>
        <v>0</v>
      </c>
      <c r="BL170" s="19" t="s">
        <v>146</v>
      </c>
      <c r="BM170" s="217" t="s">
        <v>1143</v>
      </c>
    </row>
    <row r="171" s="13" customFormat="1">
      <c r="A171" s="13"/>
      <c r="B171" s="224"/>
      <c r="C171" s="225"/>
      <c r="D171" s="219" t="s">
        <v>170</v>
      </c>
      <c r="E171" s="226" t="s">
        <v>75</v>
      </c>
      <c r="F171" s="227" t="s">
        <v>1082</v>
      </c>
      <c r="G171" s="225"/>
      <c r="H171" s="228">
        <v>5410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170</v>
      </c>
      <c r="AU171" s="234" t="s">
        <v>87</v>
      </c>
      <c r="AV171" s="13" t="s">
        <v>87</v>
      </c>
      <c r="AW171" s="13" t="s">
        <v>38</v>
      </c>
      <c r="AX171" s="13" t="s">
        <v>77</v>
      </c>
      <c r="AY171" s="234" t="s">
        <v>139</v>
      </c>
    </row>
    <row r="172" s="15" customFormat="1">
      <c r="A172" s="15"/>
      <c r="B172" s="246"/>
      <c r="C172" s="247"/>
      <c r="D172" s="219" t="s">
        <v>170</v>
      </c>
      <c r="E172" s="248" t="s">
        <v>75</v>
      </c>
      <c r="F172" s="249" t="s">
        <v>1067</v>
      </c>
      <c r="G172" s="247"/>
      <c r="H172" s="248" t="s">
        <v>75</v>
      </c>
      <c r="I172" s="250"/>
      <c r="J172" s="247"/>
      <c r="K172" s="247"/>
      <c r="L172" s="251"/>
      <c r="M172" s="252"/>
      <c r="N172" s="253"/>
      <c r="O172" s="253"/>
      <c r="P172" s="253"/>
      <c r="Q172" s="253"/>
      <c r="R172" s="253"/>
      <c r="S172" s="253"/>
      <c r="T172" s="25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5" t="s">
        <v>170</v>
      </c>
      <c r="AU172" s="255" t="s">
        <v>87</v>
      </c>
      <c r="AV172" s="15" t="s">
        <v>85</v>
      </c>
      <c r="AW172" s="15" t="s">
        <v>38</v>
      </c>
      <c r="AX172" s="15" t="s">
        <v>77</v>
      </c>
      <c r="AY172" s="255" t="s">
        <v>139</v>
      </c>
    </row>
    <row r="173" s="13" customFormat="1">
      <c r="A173" s="13"/>
      <c r="B173" s="224"/>
      <c r="C173" s="225"/>
      <c r="D173" s="219" t="s">
        <v>170</v>
      </c>
      <c r="E173" s="226" t="s">
        <v>75</v>
      </c>
      <c r="F173" s="227" t="s">
        <v>1069</v>
      </c>
      <c r="G173" s="225"/>
      <c r="H173" s="228">
        <v>1268.1500000000001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170</v>
      </c>
      <c r="AU173" s="234" t="s">
        <v>87</v>
      </c>
      <c r="AV173" s="13" t="s">
        <v>87</v>
      </c>
      <c r="AW173" s="13" t="s">
        <v>38</v>
      </c>
      <c r="AX173" s="13" t="s">
        <v>77</v>
      </c>
      <c r="AY173" s="234" t="s">
        <v>139</v>
      </c>
    </row>
    <row r="174" s="16" customFormat="1">
      <c r="A174" s="16"/>
      <c r="B174" s="256"/>
      <c r="C174" s="257"/>
      <c r="D174" s="219" t="s">
        <v>170</v>
      </c>
      <c r="E174" s="258" t="s">
        <v>75</v>
      </c>
      <c r="F174" s="259" t="s">
        <v>236</v>
      </c>
      <c r="G174" s="257"/>
      <c r="H174" s="260">
        <v>6678.1499999999996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6"/>
      <c r="V174" s="16"/>
      <c r="W174" s="16"/>
      <c r="X174" s="16"/>
      <c r="Y174" s="16"/>
      <c r="Z174" s="16"/>
      <c r="AA174" s="16"/>
      <c r="AB174" s="16"/>
      <c r="AC174" s="16"/>
      <c r="AD174" s="16"/>
      <c r="AE174" s="16"/>
      <c r="AT174" s="266" t="s">
        <v>170</v>
      </c>
      <c r="AU174" s="266" t="s">
        <v>87</v>
      </c>
      <c r="AV174" s="16" t="s">
        <v>146</v>
      </c>
      <c r="AW174" s="16" t="s">
        <v>38</v>
      </c>
      <c r="AX174" s="16" t="s">
        <v>85</v>
      </c>
      <c r="AY174" s="266" t="s">
        <v>139</v>
      </c>
    </row>
    <row r="175" s="2" customFormat="1" ht="24.15" customHeight="1">
      <c r="A175" s="40"/>
      <c r="B175" s="41"/>
      <c r="C175" s="206" t="s">
        <v>274</v>
      </c>
      <c r="D175" s="206" t="s">
        <v>141</v>
      </c>
      <c r="E175" s="207" t="s">
        <v>1144</v>
      </c>
      <c r="F175" s="208" t="s">
        <v>1145</v>
      </c>
      <c r="G175" s="209" t="s">
        <v>207</v>
      </c>
      <c r="H175" s="210">
        <v>5410</v>
      </c>
      <c r="I175" s="211"/>
      <c r="J175" s="212">
        <f>ROUND(I175*H175,2)</f>
        <v>0</v>
      </c>
      <c r="K175" s="208" t="s">
        <v>145</v>
      </c>
      <c r="L175" s="46"/>
      <c r="M175" s="213" t="s">
        <v>75</v>
      </c>
      <c r="N175" s="214" t="s">
        <v>47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146</v>
      </c>
      <c r="AT175" s="217" t="s">
        <v>141</v>
      </c>
      <c r="AU175" s="217" t="s">
        <v>87</v>
      </c>
      <c r="AY175" s="19" t="s">
        <v>139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146</v>
      </c>
      <c r="BM175" s="217" t="s">
        <v>1146</v>
      </c>
    </row>
    <row r="176" s="2" customFormat="1">
      <c r="A176" s="40"/>
      <c r="B176" s="41"/>
      <c r="C176" s="42"/>
      <c r="D176" s="219" t="s">
        <v>148</v>
      </c>
      <c r="E176" s="42"/>
      <c r="F176" s="220" t="s">
        <v>1147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148</v>
      </c>
      <c r="AU176" s="19" t="s">
        <v>87</v>
      </c>
    </row>
    <row r="177" s="13" customFormat="1">
      <c r="A177" s="13"/>
      <c r="B177" s="224"/>
      <c r="C177" s="225"/>
      <c r="D177" s="219" t="s">
        <v>170</v>
      </c>
      <c r="E177" s="226" t="s">
        <v>75</v>
      </c>
      <c r="F177" s="227" t="s">
        <v>1082</v>
      </c>
      <c r="G177" s="225"/>
      <c r="H177" s="228">
        <v>5410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170</v>
      </c>
      <c r="AU177" s="234" t="s">
        <v>87</v>
      </c>
      <c r="AV177" s="13" t="s">
        <v>87</v>
      </c>
      <c r="AW177" s="13" t="s">
        <v>38</v>
      </c>
      <c r="AX177" s="13" t="s">
        <v>85</v>
      </c>
      <c r="AY177" s="234" t="s">
        <v>139</v>
      </c>
    </row>
    <row r="178" s="2" customFormat="1" ht="24.15" customHeight="1">
      <c r="A178" s="40"/>
      <c r="B178" s="41"/>
      <c r="C178" s="206" t="s">
        <v>280</v>
      </c>
      <c r="D178" s="206" t="s">
        <v>141</v>
      </c>
      <c r="E178" s="207" t="s">
        <v>1148</v>
      </c>
      <c r="F178" s="208" t="s">
        <v>1149</v>
      </c>
      <c r="G178" s="209" t="s">
        <v>207</v>
      </c>
      <c r="H178" s="210">
        <v>6.5999999999999996</v>
      </c>
      <c r="I178" s="211"/>
      <c r="J178" s="212">
        <f>ROUND(I178*H178,2)</f>
        <v>0</v>
      </c>
      <c r="K178" s="208" t="s">
        <v>145</v>
      </c>
      <c r="L178" s="46"/>
      <c r="M178" s="213" t="s">
        <v>75</v>
      </c>
      <c r="N178" s="214" t="s">
        <v>47</v>
      </c>
      <c r="O178" s="86"/>
      <c r="P178" s="215">
        <f>O178*H178</f>
        <v>0</v>
      </c>
      <c r="Q178" s="215">
        <v>0.61404000000000003</v>
      </c>
      <c r="R178" s="215">
        <f>Q178*H178</f>
        <v>4.052664</v>
      </c>
      <c r="S178" s="215">
        <v>0</v>
      </c>
      <c r="T178" s="216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7" t="s">
        <v>146</v>
      </c>
      <c r="AT178" s="217" t="s">
        <v>141</v>
      </c>
      <c r="AU178" s="217" t="s">
        <v>87</v>
      </c>
      <c r="AY178" s="19" t="s">
        <v>139</v>
      </c>
      <c r="BE178" s="218">
        <f>IF(N178="základní",J178,0)</f>
        <v>0</v>
      </c>
      <c r="BF178" s="218">
        <f>IF(N178="snížená",J178,0)</f>
        <v>0</v>
      </c>
      <c r="BG178" s="218">
        <f>IF(N178="zákl. přenesená",J178,0)</f>
        <v>0</v>
      </c>
      <c r="BH178" s="218">
        <f>IF(N178="sníž. přenesená",J178,0)</f>
        <v>0</v>
      </c>
      <c r="BI178" s="218">
        <f>IF(N178="nulová",J178,0)</f>
        <v>0</v>
      </c>
      <c r="BJ178" s="19" t="s">
        <v>85</v>
      </c>
      <c r="BK178" s="218">
        <f>ROUND(I178*H178,2)</f>
        <v>0</v>
      </c>
      <c r="BL178" s="19" t="s">
        <v>146</v>
      </c>
      <c r="BM178" s="217" t="s">
        <v>1150</v>
      </c>
    </row>
    <row r="179" s="2" customFormat="1">
      <c r="A179" s="40"/>
      <c r="B179" s="41"/>
      <c r="C179" s="42"/>
      <c r="D179" s="219" t="s">
        <v>148</v>
      </c>
      <c r="E179" s="42"/>
      <c r="F179" s="220" t="s">
        <v>1151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148</v>
      </c>
      <c r="AU179" s="19" t="s">
        <v>87</v>
      </c>
    </row>
    <row r="180" s="13" customFormat="1">
      <c r="A180" s="13"/>
      <c r="B180" s="224"/>
      <c r="C180" s="225"/>
      <c r="D180" s="219" t="s">
        <v>170</v>
      </c>
      <c r="E180" s="226" t="s">
        <v>75</v>
      </c>
      <c r="F180" s="227" t="s">
        <v>1062</v>
      </c>
      <c r="G180" s="225"/>
      <c r="H180" s="228">
        <v>6.5999999999999996</v>
      </c>
      <c r="I180" s="229"/>
      <c r="J180" s="225"/>
      <c r="K180" s="225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170</v>
      </c>
      <c r="AU180" s="234" t="s">
        <v>87</v>
      </c>
      <c r="AV180" s="13" t="s">
        <v>87</v>
      </c>
      <c r="AW180" s="13" t="s">
        <v>38</v>
      </c>
      <c r="AX180" s="13" t="s">
        <v>85</v>
      </c>
      <c r="AY180" s="234" t="s">
        <v>139</v>
      </c>
    </row>
    <row r="181" s="12" customFormat="1" ht="22.8" customHeight="1">
      <c r="A181" s="12"/>
      <c r="B181" s="190"/>
      <c r="C181" s="191"/>
      <c r="D181" s="192" t="s">
        <v>76</v>
      </c>
      <c r="E181" s="204" t="s">
        <v>200</v>
      </c>
      <c r="F181" s="204" t="s">
        <v>817</v>
      </c>
      <c r="G181" s="191"/>
      <c r="H181" s="191"/>
      <c r="I181" s="194"/>
      <c r="J181" s="205">
        <f>BK181</f>
        <v>0</v>
      </c>
      <c r="K181" s="191"/>
      <c r="L181" s="196"/>
      <c r="M181" s="197"/>
      <c r="N181" s="198"/>
      <c r="O181" s="198"/>
      <c r="P181" s="199">
        <f>SUM(P182:P222)</f>
        <v>0</v>
      </c>
      <c r="Q181" s="198"/>
      <c r="R181" s="199">
        <f>SUM(R182:R222)</f>
        <v>27.574079999999999</v>
      </c>
      <c r="S181" s="198"/>
      <c r="T181" s="200">
        <f>SUM(T182:T222)</f>
        <v>23.100000000000001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1" t="s">
        <v>85</v>
      </c>
      <c r="AT181" s="202" t="s">
        <v>76</v>
      </c>
      <c r="AU181" s="202" t="s">
        <v>85</v>
      </c>
      <c r="AY181" s="201" t="s">
        <v>139</v>
      </c>
      <c r="BK181" s="203">
        <f>SUM(BK182:BK222)</f>
        <v>0</v>
      </c>
    </row>
    <row r="182" s="2" customFormat="1" ht="24.15" customHeight="1">
      <c r="A182" s="40"/>
      <c r="B182" s="41"/>
      <c r="C182" s="206" t="s">
        <v>287</v>
      </c>
      <c r="D182" s="206" t="s">
        <v>141</v>
      </c>
      <c r="E182" s="207" t="s">
        <v>1152</v>
      </c>
      <c r="F182" s="208" t="s">
        <v>1153</v>
      </c>
      <c r="G182" s="209" t="s">
        <v>144</v>
      </c>
      <c r="H182" s="210">
        <v>6</v>
      </c>
      <c r="I182" s="211"/>
      <c r="J182" s="212">
        <f>ROUND(I182*H182,2)</f>
        <v>0</v>
      </c>
      <c r="K182" s="208" t="s">
        <v>145</v>
      </c>
      <c r="L182" s="46"/>
      <c r="M182" s="213" t="s">
        <v>75</v>
      </c>
      <c r="N182" s="214" t="s">
        <v>47</v>
      </c>
      <c r="O182" s="86"/>
      <c r="P182" s="215">
        <f>O182*H182</f>
        <v>0</v>
      </c>
      <c r="Q182" s="215">
        <v>0.20219000000000001</v>
      </c>
      <c r="R182" s="215">
        <f>Q182*H182</f>
        <v>1.2131400000000001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146</v>
      </c>
      <c r="AT182" s="217" t="s">
        <v>141</v>
      </c>
      <c r="AU182" s="217" t="s">
        <v>87</v>
      </c>
      <c r="AY182" s="19" t="s">
        <v>139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85</v>
      </c>
      <c r="BK182" s="218">
        <f>ROUND(I182*H182,2)</f>
        <v>0</v>
      </c>
      <c r="BL182" s="19" t="s">
        <v>146</v>
      </c>
      <c r="BM182" s="217" t="s">
        <v>1154</v>
      </c>
    </row>
    <row r="183" s="2" customFormat="1">
      <c r="A183" s="40"/>
      <c r="B183" s="41"/>
      <c r="C183" s="42"/>
      <c r="D183" s="219" t="s">
        <v>148</v>
      </c>
      <c r="E183" s="42"/>
      <c r="F183" s="220" t="s">
        <v>1155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148</v>
      </c>
      <c r="AU183" s="19" t="s">
        <v>87</v>
      </c>
    </row>
    <row r="184" s="13" customFormat="1">
      <c r="A184" s="13"/>
      <c r="B184" s="224"/>
      <c r="C184" s="225"/>
      <c r="D184" s="219" t="s">
        <v>170</v>
      </c>
      <c r="E184" s="226" t="s">
        <v>75</v>
      </c>
      <c r="F184" s="227" t="s">
        <v>1090</v>
      </c>
      <c r="G184" s="225"/>
      <c r="H184" s="228">
        <v>6</v>
      </c>
      <c r="I184" s="229"/>
      <c r="J184" s="225"/>
      <c r="K184" s="225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170</v>
      </c>
      <c r="AU184" s="234" t="s">
        <v>87</v>
      </c>
      <c r="AV184" s="13" t="s">
        <v>87</v>
      </c>
      <c r="AW184" s="13" t="s">
        <v>38</v>
      </c>
      <c r="AX184" s="13" t="s">
        <v>85</v>
      </c>
      <c r="AY184" s="234" t="s">
        <v>139</v>
      </c>
    </row>
    <row r="185" s="2" customFormat="1" ht="14.4" customHeight="1">
      <c r="A185" s="40"/>
      <c r="B185" s="41"/>
      <c r="C185" s="267" t="s">
        <v>293</v>
      </c>
      <c r="D185" s="267" t="s">
        <v>305</v>
      </c>
      <c r="E185" s="268" t="s">
        <v>1156</v>
      </c>
      <c r="F185" s="269" t="s">
        <v>1157</v>
      </c>
      <c r="G185" s="270" t="s">
        <v>144</v>
      </c>
      <c r="H185" s="271">
        <v>4</v>
      </c>
      <c r="I185" s="272"/>
      <c r="J185" s="273">
        <f>ROUND(I185*H185,2)</f>
        <v>0</v>
      </c>
      <c r="K185" s="269" t="s">
        <v>145</v>
      </c>
      <c r="L185" s="274"/>
      <c r="M185" s="275" t="s">
        <v>75</v>
      </c>
      <c r="N185" s="276" t="s">
        <v>47</v>
      </c>
      <c r="O185" s="86"/>
      <c r="P185" s="215">
        <f>O185*H185</f>
        <v>0</v>
      </c>
      <c r="Q185" s="215">
        <v>0.080000000000000002</v>
      </c>
      <c r="R185" s="215">
        <f>Q185*H185</f>
        <v>0.32000000000000001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180</v>
      </c>
      <c r="AT185" s="217" t="s">
        <v>305</v>
      </c>
      <c r="AU185" s="217" t="s">
        <v>87</v>
      </c>
      <c r="AY185" s="19" t="s">
        <v>139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85</v>
      </c>
      <c r="BK185" s="218">
        <f>ROUND(I185*H185,2)</f>
        <v>0</v>
      </c>
      <c r="BL185" s="19" t="s">
        <v>146</v>
      </c>
      <c r="BM185" s="217" t="s">
        <v>1158</v>
      </c>
    </row>
    <row r="186" s="13" customFormat="1">
      <c r="A186" s="13"/>
      <c r="B186" s="224"/>
      <c r="C186" s="225"/>
      <c r="D186" s="219" t="s">
        <v>170</v>
      </c>
      <c r="E186" s="226" t="s">
        <v>75</v>
      </c>
      <c r="F186" s="227" t="s">
        <v>1159</v>
      </c>
      <c r="G186" s="225"/>
      <c r="H186" s="228">
        <v>4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170</v>
      </c>
      <c r="AU186" s="234" t="s">
        <v>87</v>
      </c>
      <c r="AV186" s="13" t="s">
        <v>87</v>
      </c>
      <c r="AW186" s="13" t="s">
        <v>38</v>
      </c>
      <c r="AX186" s="13" t="s">
        <v>85</v>
      </c>
      <c r="AY186" s="234" t="s">
        <v>139</v>
      </c>
    </row>
    <row r="187" s="2" customFormat="1" ht="24.15" customHeight="1">
      <c r="A187" s="40"/>
      <c r="B187" s="41"/>
      <c r="C187" s="206" t="s">
        <v>304</v>
      </c>
      <c r="D187" s="206" t="s">
        <v>141</v>
      </c>
      <c r="E187" s="207" t="s">
        <v>1160</v>
      </c>
      <c r="F187" s="208" t="s">
        <v>1161</v>
      </c>
      <c r="G187" s="209" t="s">
        <v>144</v>
      </c>
      <c r="H187" s="210">
        <v>113</v>
      </c>
      <c r="I187" s="211"/>
      <c r="J187" s="212">
        <f>ROUND(I187*H187,2)</f>
        <v>0</v>
      </c>
      <c r="K187" s="208" t="s">
        <v>145</v>
      </c>
      <c r="L187" s="46"/>
      <c r="M187" s="213" t="s">
        <v>75</v>
      </c>
      <c r="N187" s="214" t="s">
        <v>47</v>
      </c>
      <c r="O187" s="86"/>
      <c r="P187" s="215">
        <f>O187*H187</f>
        <v>0</v>
      </c>
      <c r="Q187" s="215">
        <v>0.15540000000000001</v>
      </c>
      <c r="R187" s="215">
        <f>Q187*H187</f>
        <v>17.560200000000002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146</v>
      </c>
      <c r="AT187" s="217" t="s">
        <v>141</v>
      </c>
      <c r="AU187" s="217" t="s">
        <v>87</v>
      </c>
      <c r="AY187" s="19" t="s">
        <v>139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85</v>
      </c>
      <c r="BK187" s="218">
        <f>ROUND(I187*H187,2)</f>
        <v>0</v>
      </c>
      <c r="BL187" s="19" t="s">
        <v>146</v>
      </c>
      <c r="BM187" s="217" t="s">
        <v>1162</v>
      </c>
    </row>
    <row r="188" s="2" customFormat="1">
      <c r="A188" s="40"/>
      <c r="B188" s="41"/>
      <c r="C188" s="42"/>
      <c r="D188" s="219" t="s">
        <v>148</v>
      </c>
      <c r="E188" s="42"/>
      <c r="F188" s="220" t="s">
        <v>1155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148</v>
      </c>
      <c r="AU188" s="19" t="s">
        <v>87</v>
      </c>
    </row>
    <row r="189" s="13" customFormat="1">
      <c r="A189" s="13"/>
      <c r="B189" s="224"/>
      <c r="C189" s="225"/>
      <c r="D189" s="219" t="s">
        <v>170</v>
      </c>
      <c r="E189" s="226" t="s">
        <v>75</v>
      </c>
      <c r="F189" s="227" t="s">
        <v>1094</v>
      </c>
      <c r="G189" s="225"/>
      <c r="H189" s="228">
        <v>113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170</v>
      </c>
      <c r="AU189" s="234" t="s">
        <v>87</v>
      </c>
      <c r="AV189" s="13" t="s">
        <v>87</v>
      </c>
      <c r="AW189" s="13" t="s">
        <v>38</v>
      </c>
      <c r="AX189" s="13" t="s">
        <v>85</v>
      </c>
      <c r="AY189" s="234" t="s">
        <v>139</v>
      </c>
    </row>
    <row r="190" s="2" customFormat="1" ht="14.4" customHeight="1">
      <c r="A190" s="40"/>
      <c r="B190" s="41"/>
      <c r="C190" s="267" t="s">
        <v>310</v>
      </c>
      <c r="D190" s="267" t="s">
        <v>305</v>
      </c>
      <c r="E190" s="268" t="s">
        <v>1156</v>
      </c>
      <c r="F190" s="269" t="s">
        <v>1157</v>
      </c>
      <c r="G190" s="270" t="s">
        <v>144</v>
      </c>
      <c r="H190" s="271">
        <v>21</v>
      </c>
      <c r="I190" s="272"/>
      <c r="J190" s="273">
        <f>ROUND(I190*H190,2)</f>
        <v>0</v>
      </c>
      <c r="K190" s="269" t="s">
        <v>145</v>
      </c>
      <c r="L190" s="274"/>
      <c r="M190" s="275" t="s">
        <v>75</v>
      </c>
      <c r="N190" s="276" t="s">
        <v>47</v>
      </c>
      <c r="O190" s="86"/>
      <c r="P190" s="215">
        <f>O190*H190</f>
        <v>0</v>
      </c>
      <c r="Q190" s="215">
        <v>0.080000000000000002</v>
      </c>
      <c r="R190" s="215">
        <f>Q190*H190</f>
        <v>1.6799999999999999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180</v>
      </c>
      <c r="AT190" s="217" t="s">
        <v>305</v>
      </c>
      <c r="AU190" s="217" t="s">
        <v>87</v>
      </c>
      <c r="AY190" s="19" t="s">
        <v>139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85</v>
      </c>
      <c r="BK190" s="218">
        <f>ROUND(I190*H190,2)</f>
        <v>0</v>
      </c>
      <c r="BL190" s="19" t="s">
        <v>146</v>
      </c>
      <c r="BM190" s="217" t="s">
        <v>1163</v>
      </c>
    </row>
    <row r="191" s="13" customFormat="1">
      <c r="A191" s="13"/>
      <c r="B191" s="224"/>
      <c r="C191" s="225"/>
      <c r="D191" s="219" t="s">
        <v>170</v>
      </c>
      <c r="E191" s="226" t="s">
        <v>75</v>
      </c>
      <c r="F191" s="227" t="s">
        <v>1164</v>
      </c>
      <c r="G191" s="225"/>
      <c r="H191" s="228">
        <v>21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170</v>
      </c>
      <c r="AU191" s="234" t="s">
        <v>87</v>
      </c>
      <c r="AV191" s="13" t="s">
        <v>87</v>
      </c>
      <c r="AW191" s="13" t="s">
        <v>38</v>
      </c>
      <c r="AX191" s="13" t="s">
        <v>85</v>
      </c>
      <c r="AY191" s="234" t="s">
        <v>139</v>
      </c>
    </row>
    <row r="192" s="2" customFormat="1" ht="14.4" customHeight="1">
      <c r="A192" s="40"/>
      <c r="B192" s="41"/>
      <c r="C192" s="206" t="s">
        <v>312</v>
      </c>
      <c r="D192" s="206" t="s">
        <v>141</v>
      </c>
      <c r="E192" s="207" t="s">
        <v>1165</v>
      </c>
      <c r="F192" s="208" t="s">
        <v>1166</v>
      </c>
      <c r="G192" s="209" t="s">
        <v>144</v>
      </c>
      <c r="H192" s="210">
        <v>830</v>
      </c>
      <c r="I192" s="211"/>
      <c r="J192" s="212">
        <f>ROUND(I192*H192,2)</f>
        <v>0</v>
      </c>
      <c r="K192" s="208" t="s">
        <v>145</v>
      </c>
      <c r="L192" s="46"/>
      <c r="M192" s="213" t="s">
        <v>75</v>
      </c>
      <c r="N192" s="214" t="s">
        <v>47</v>
      </c>
      <c r="O192" s="86"/>
      <c r="P192" s="215">
        <f>O192*H192</f>
        <v>0</v>
      </c>
      <c r="Q192" s="215">
        <v>1.0000000000000001E-05</v>
      </c>
      <c r="R192" s="215">
        <f>Q192*H192</f>
        <v>0.0083000000000000001</v>
      </c>
      <c r="S192" s="215">
        <v>0</v>
      </c>
      <c r="T192" s="216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7" t="s">
        <v>146</v>
      </c>
      <c r="AT192" s="217" t="s">
        <v>141</v>
      </c>
      <c r="AU192" s="217" t="s">
        <v>87</v>
      </c>
      <c r="AY192" s="19" t="s">
        <v>139</v>
      </c>
      <c r="BE192" s="218">
        <f>IF(N192="základní",J192,0)</f>
        <v>0</v>
      </c>
      <c r="BF192" s="218">
        <f>IF(N192="snížená",J192,0)</f>
        <v>0</v>
      </c>
      <c r="BG192" s="218">
        <f>IF(N192="zákl. přenesená",J192,0)</f>
        <v>0</v>
      </c>
      <c r="BH192" s="218">
        <f>IF(N192="sníž. přenesená",J192,0)</f>
        <v>0</v>
      </c>
      <c r="BI192" s="218">
        <f>IF(N192="nulová",J192,0)</f>
        <v>0</v>
      </c>
      <c r="BJ192" s="19" t="s">
        <v>85</v>
      </c>
      <c r="BK192" s="218">
        <f>ROUND(I192*H192,2)</f>
        <v>0</v>
      </c>
      <c r="BL192" s="19" t="s">
        <v>146</v>
      </c>
      <c r="BM192" s="217" t="s">
        <v>1167</v>
      </c>
    </row>
    <row r="193" s="2" customFormat="1">
      <c r="A193" s="40"/>
      <c r="B193" s="41"/>
      <c r="C193" s="42"/>
      <c r="D193" s="219" t="s">
        <v>148</v>
      </c>
      <c r="E193" s="42"/>
      <c r="F193" s="220" t="s">
        <v>1168</v>
      </c>
      <c r="G193" s="42"/>
      <c r="H193" s="42"/>
      <c r="I193" s="221"/>
      <c r="J193" s="42"/>
      <c r="K193" s="42"/>
      <c r="L193" s="46"/>
      <c r="M193" s="222"/>
      <c r="N193" s="223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148</v>
      </c>
      <c r="AU193" s="19" t="s">
        <v>87</v>
      </c>
    </row>
    <row r="194" s="13" customFormat="1">
      <c r="A194" s="13"/>
      <c r="B194" s="224"/>
      <c r="C194" s="225"/>
      <c r="D194" s="219" t="s">
        <v>170</v>
      </c>
      <c r="E194" s="226" t="s">
        <v>75</v>
      </c>
      <c r="F194" s="227" t="s">
        <v>1169</v>
      </c>
      <c r="G194" s="225"/>
      <c r="H194" s="228">
        <v>830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170</v>
      </c>
      <c r="AU194" s="234" t="s">
        <v>87</v>
      </c>
      <c r="AV194" s="13" t="s">
        <v>87</v>
      </c>
      <c r="AW194" s="13" t="s">
        <v>38</v>
      </c>
      <c r="AX194" s="13" t="s">
        <v>85</v>
      </c>
      <c r="AY194" s="234" t="s">
        <v>139</v>
      </c>
    </row>
    <row r="195" s="2" customFormat="1" ht="24.15" customHeight="1">
      <c r="A195" s="40"/>
      <c r="B195" s="41"/>
      <c r="C195" s="206" t="s">
        <v>325</v>
      </c>
      <c r="D195" s="206" t="s">
        <v>141</v>
      </c>
      <c r="E195" s="207" t="s">
        <v>1170</v>
      </c>
      <c r="F195" s="208" t="s">
        <v>1171</v>
      </c>
      <c r="G195" s="209" t="s">
        <v>144</v>
      </c>
      <c r="H195" s="210">
        <v>830</v>
      </c>
      <c r="I195" s="211"/>
      <c r="J195" s="212">
        <f>ROUND(I195*H195,2)</f>
        <v>0</v>
      </c>
      <c r="K195" s="208" t="s">
        <v>145</v>
      </c>
      <c r="L195" s="46"/>
      <c r="M195" s="213" t="s">
        <v>75</v>
      </c>
      <c r="N195" s="214" t="s">
        <v>47</v>
      </c>
      <c r="O195" s="86"/>
      <c r="P195" s="215">
        <f>O195*H195</f>
        <v>0</v>
      </c>
      <c r="Q195" s="215">
        <v>0.00034000000000000002</v>
      </c>
      <c r="R195" s="215">
        <f>Q195*H195</f>
        <v>0.28220000000000001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146</v>
      </c>
      <c r="AT195" s="217" t="s">
        <v>141</v>
      </c>
      <c r="AU195" s="217" t="s">
        <v>87</v>
      </c>
      <c r="AY195" s="19" t="s">
        <v>139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85</v>
      </c>
      <c r="BK195" s="218">
        <f>ROUND(I195*H195,2)</f>
        <v>0</v>
      </c>
      <c r="BL195" s="19" t="s">
        <v>146</v>
      </c>
      <c r="BM195" s="217" t="s">
        <v>1172</v>
      </c>
    </row>
    <row r="196" s="2" customFormat="1">
      <c r="A196" s="40"/>
      <c r="B196" s="41"/>
      <c r="C196" s="42"/>
      <c r="D196" s="219" t="s">
        <v>148</v>
      </c>
      <c r="E196" s="42"/>
      <c r="F196" s="220" t="s">
        <v>1173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148</v>
      </c>
      <c r="AU196" s="19" t="s">
        <v>87</v>
      </c>
    </row>
    <row r="197" s="13" customFormat="1">
      <c r="A197" s="13"/>
      <c r="B197" s="224"/>
      <c r="C197" s="225"/>
      <c r="D197" s="219" t="s">
        <v>170</v>
      </c>
      <c r="E197" s="226" t="s">
        <v>75</v>
      </c>
      <c r="F197" s="227" t="s">
        <v>1169</v>
      </c>
      <c r="G197" s="225"/>
      <c r="H197" s="228">
        <v>830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170</v>
      </c>
      <c r="AU197" s="234" t="s">
        <v>87</v>
      </c>
      <c r="AV197" s="13" t="s">
        <v>87</v>
      </c>
      <c r="AW197" s="13" t="s">
        <v>38</v>
      </c>
      <c r="AX197" s="13" t="s">
        <v>85</v>
      </c>
      <c r="AY197" s="234" t="s">
        <v>139</v>
      </c>
    </row>
    <row r="198" s="2" customFormat="1" ht="14.4" customHeight="1">
      <c r="A198" s="40"/>
      <c r="B198" s="41"/>
      <c r="C198" s="206" t="s">
        <v>330</v>
      </c>
      <c r="D198" s="206" t="s">
        <v>141</v>
      </c>
      <c r="E198" s="207" t="s">
        <v>1174</v>
      </c>
      <c r="F198" s="208" t="s">
        <v>1175</v>
      </c>
      <c r="G198" s="209" t="s">
        <v>144</v>
      </c>
      <c r="H198" s="210">
        <v>830</v>
      </c>
      <c r="I198" s="211"/>
      <c r="J198" s="212">
        <f>ROUND(I198*H198,2)</f>
        <v>0</v>
      </c>
      <c r="K198" s="208" t="s">
        <v>145</v>
      </c>
      <c r="L198" s="46"/>
      <c r="M198" s="213" t="s">
        <v>75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146</v>
      </c>
      <c r="AT198" s="217" t="s">
        <v>141</v>
      </c>
      <c r="AU198" s="217" t="s">
        <v>87</v>
      </c>
      <c r="AY198" s="19" t="s">
        <v>139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85</v>
      </c>
      <c r="BK198" s="218">
        <f>ROUND(I198*H198,2)</f>
        <v>0</v>
      </c>
      <c r="BL198" s="19" t="s">
        <v>146</v>
      </c>
      <c r="BM198" s="217" t="s">
        <v>1176</v>
      </c>
    </row>
    <row r="199" s="2" customFormat="1">
      <c r="A199" s="40"/>
      <c r="B199" s="41"/>
      <c r="C199" s="42"/>
      <c r="D199" s="219" t="s">
        <v>148</v>
      </c>
      <c r="E199" s="42"/>
      <c r="F199" s="220" t="s">
        <v>1177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148</v>
      </c>
      <c r="AU199" s="19" t="s">
        <v>87</v>
      </c>
    </row>
    <row r="200" s="13" customFormat="1">
      <c r="A200" s="13"/>
      <c r="B200" s="224"/>
      <c r="C200" s="225"/>
      <c r="D200" s="219" t="s">
        <v>170</v>
      </c>
      <c r="E200" s="226" t="s">
        <v>75</v>
      </c>
      <c r="F200" s="227" t="s">
        <v>1169</v>
      </c>
      <c r="G200" s="225"/>
      <c r="H200" s="228">
        <v>830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170</v>
      </c>
      <c r="AU200" s="234" t="s">
        <v>87</v>
      </c>
      <c r="AV200" s="13" t="s">
        <v>87</v>
      </c>
      <c r="AW200" s="13" t="s">
        <v>38</v>
      </c>
      <c r="AX200" s="13" t="s">
        <v>85</v>
      </c>
      <c r="AY200" s="234" t="s">
        <v>139</v>
      </c>
    </row>
    <row r="201" s="2" customFormat="1" ht="14.4" customHeight="1">
      <c r="A201" s="40"/>
      <c r="B201" s="41"/>
      <c r="C201" s="206" t="s">
        <v>335</v>
      </c>
      <c r="D201" s="206" t="s">
        <v>141</v>
      </c>
      <c r="E201" s="207" t="s">
        <v>1178</v>
      </c>
      <c r="F201" s="208" t="s">
        <v>1179</v>
      </c>
      <c r="G201" s="209" t="s">
        <v>144</v>
      </c>
      <c r="H201" s="210">
        <v>2822</v>
      </c>
      <c r="I201" s="211"/>
      <c r="J201" s="212">
        <f>ROUND(I201*H201,2)</f>
        <v>0</v>
      </c>
      <c r="K201" s="208" t="s">
        <v>145</v>
      </c>
      <c r="L201" s="46"/>
      <c r="M201" s="213" t="s">
        <v>75</v>
      </c>
      <c r="N201" s="214" t="s">
        <v>47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146</v>
      </c>
      <c r="AT201" s="217" t="s">
        <v>141</v>
      </c>
      <c r="AU201" s="217" t="s">
        <v>87</v>
      </c>
      <c r="AY201" s="19" t="s">
        <v>139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85</v>
      </c>
      <c r="BK201" s="218">
        <f>ROUND(I201*H201,2)</f>
        <v>0</v>
      </c>
      <c r="BL201" s="19" t="s">
        <v>146</v>
      </c>
      <c r="BM201" s="217" t="s">
        <v>1180</v>
      </c>
    </row>
    <row r="202" s="2" customFormat="1">
      <c r="A202" s="40"/>
      <c r="B202" s="41"/>
      <c r="C202" s="42"/>
      <c r="D202" s="219" t="s">
        <v>148</v>
      </c>
      <c r="E202" s="42"/>
      <c r="F202" s="220" t="s">
        <v>1177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148</v>
      </c>
      <c r="AU202" s="19" t="s">
        <v>87</v>
      </c>
    </row>
    <row r="203" s="15" customFormat="1">
      <c r="A203" s="15"/>
      <c r="B203" s="246"/>
      <c r="C203" s="247"/>
      <c r="D203" s="219" t="s">
        <v>170</v>
      </c>
      <c r="E203" s="248" t="s">
        <v>75</v>
      </c>
      <c r="F203" s="249" t="s">
        <v>1181</v>
      </c>
      <c r="G203" s="247"/>
      <c r="H203" s="248" t="s">
        <v>75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170</v>
      </c>
      <c r="AU203" s="255" t="s">
        <v>87</v>
      </c>
      <c r="AV203" s="15" t="s">
        <v>85</v>
      </c>
      <c r="AW203" s="15" t="s">
        <v>38</v>
      </c>
      <c r="AX203" s="15" t="s">
        <v>77</v>
      </c>
      <c r="AY203" s="255" t="s">
        <v>139</v>
      </c>
    </row>
    <row r="204" s="15" customFormat="1">
      <c r="A204" s="15"/>
      <c r="B204" s="246"/>
      <c r="C204" s="247"/>
      <c r="D204" s="219" t="s">
        <v>170</v>
      </c>
      <c r="E204" s="248" t="s">
        <v>75</v>
      </c>
      <c r="F204" s="249" t="s">
        <v>1182</v>
      </c>
      <c r="G204" s="247"/>
      <c r="H204" s="248" t="s">
        <v>75</v>
      </c>
      <c r="I204" s="250"/>
      <c r="J204" s="247"/>
      <c r="K204" s="247"/>
      <c r="L204" s="251"/>
      <c r="M204" s="252"/>
      <c r="N204" s="253"/>
      <c r="O204" s="253"/>
      <c r="P204" s="253"/>
      <c r="Q204" s="253"/>
      <c r="R204" s="253"/>
      <c r="S204" s="253"/>
      <c r="T204" s="25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5" t="s">
        <v>170</v>
      </c>
      <c r="AU204" s="255" t="s">
        <v>87</v>
      </c>
      <c r="AV204" s="15" t="s">
        <v>85</v>
      </c>
      <c r="AW204" s="15" t="s">
        <v>38</v>
      </c>
      <c r="AX204" s="15" t="s">
        <v>77</v>
      </c>
      <c r="AY204" s="255" t="s">
        <v>139</v>
      </c>
    </row>
    <row r="205" s="13" customFormat="1">
      <c r="A205" s="13"/>
      <c r="B205" s="224"/>
      <c r="C205" s="225"/>
      <c r="D205" s="219" t="s">
        <v>170</v>
      </c>
      <c r="E205" s="226" t="s">
        <v>75</v>
      </c>
      <c r="F205" s="227" t="s">
        <v>1183</v>
      </c>
      <c r="G205" s="225"/>
      <c r="H205" s="228">
        <v>1891.8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170</v>
      </c>
      <c r="AU205" s="234" t="s">
        <v>87</v>
      </c>
      <c r="AV205" s="13" t="s">
        <v>87</v>
      </c>
      <c r="AW205" s="13" t="s">
        <v>38</v>
      </c>
      <c r="AX205" s="13" t="s">
        <v>77</v>
      </c>
      <c r="AY205" s="234" t="s">
        <v>139</v>
      </c>
    </row>
    <row r="206" s="13" customFormat="1">
      <c r="A206" s="13"/>
      <c r="B206" s="224"/>
      <c r="C206" s="225"/>
      <c r="D206" s="219" t="s">
        <v>170</v>
      </c>
      <c r="E206" s="226" t="s">
        <v>75</v>
      </c>
      <c r="F206" s="227" t="s">
        <v>1184</v>
      </c>
      <c r="G206" s="225"/>
      <c r="H206" s="228">
        <v>426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170</v>
      </c>
      <c r="AU206" s="234" t="s">
        <v>87</v>
      </c>
      <c r="AV206" s="13" t="s">
        <v>87</v>
      </c>
      <c r="AW206" s="13" t="s">
        <v>38</v>
      </c>
      <c r="AX206" s="13" t="s">
        <v>77</v>
      </c>
      <c r="AY206" s="234" t="s">
        <v>139</v>
      </c>
    </row>
    <row r="207" s="13" customFormat="1">
      <c r="A207" s="13"/>
      <c r="B207" s="224"/>
      <c r="C207" s="225"/>
      <c r="D207" s="219" t="s">
        <v>170</v>
      </c>
      <c r="E207" s="226" t="s">
        <v>75</v>
      </c>
      <c r="F207" s="227" t="s">
        <v>1185</v>
      </c>
      <c r="G207" s="225"/>
      <c r="H207" s="228">
        <v>317.19999999999999</v>
      </c>
      <c r="I207" s="229"/>
      <c r="J207" s="225"/>
      <c r="K207" s="225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170</v>
      </c>
      <c r="AU207" s="234" t="s">
        <v>87</v>
      </c>
      <c r="AV207" s="13" t="s">
        <v>87</v>
      </c>
      <c r="AW207" s="13" t="s">
        <v>38</v>
      </c>
      <c r="AX207" s="13" t="s">
        <v>77</v>
      </c>
      <c r="AY207" s="234" t="s">
        <v>139</v>
      </c>
    </row>
    <row r="208" s="13" customFormat="1">
      <c r="A208" s="13"/>
      <c r="B208" s="224"/>
      <c r="C208" s="225"/>
      <c r="D208" s="219" t="s">
        <v>170</v>
      </c>
      <c r="E208" s="226" t="s">
        <v>75</v>
      </c>
      <c r="F208" s="227" t="s">
        <v>1186</v>
      </c>
      <c r="G208" s="225"/>
      <c r="H208" s="228">
        <v>130</v>
      </c>
      <c r="I208" s="229"/>
      <c r="J208" s="225"/>
      <c r="K208" s="225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170</v>
      </c>
      <c r="AU208" s="234" t="s">
        <v>87</v>
      </c>
      <c r="AV208" s="13" t="s">
        <v>87</v>
      </c>
      <c r="AW208" s="13" t="s">
        <v>38</v>
      </c>
      <c r="AX208" s="13" t="s">
        <v>77</v>
      </c>
      <c r="AY208" s="234" t="s">
        <v>139</v>
      </c>
    </row>
    <row r="209" s="13" customFormat="1">
      <c r="A209" s="13"/>
      <c r="B209" s="224"/>
      <c r="C209" s="225"/>
      <c r="D209" s="219" t="s">
        <v>170</v>
      </c>
      <c r="E209" s="226" t="s">
        <v>75</v>
      </c>
      <c r="F209" s="227" t="s">
        <v>1187</v>
      </c>
      <c r="G209" s="225"/>
      <c r="H209" s="228">
        <v>28.199999999999999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170</v>
      </c>
      <c r="AU209" s="234" t="s">
        <v>87</v>
      </c>
      <c r="AV209" s="13" t="s">
        <v>87</v>
      </c>
      <c r="AW209" s="13" t="s">
        <v>38</v>
      </c>
      <c r="AX209" s="13" t="s">
        <v>77</v>
      </c>
      <c r="AY209" s="234" t="s">
        <v>139</v>
      </c>
    </row>
    <row r="210" s="13" customFormat="1">
      <c r="A210" s="13"/>
      <c r="B210" s="224"/>
      <c r="C210" s="225"/>
      <c r="D210" s="219" t="s">
        <v>170</v>
      </c>
      <c r="E210" s="226" t="s">
        <v>75</v>
      </c>
      <c r="F210" s="227" t="s">
        <v>1188</v>
      </c>
      <c r="G210" s="225"/>
      <c r="H210" s="228">
        <v>24.800000000000001</v>
      </c>
      <c r="I210" s="229"/>
      <c r="J210" s="225"/>
      <c r="K210" s="225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170</v>
      </c>
      <c r="AU210" s="234" t="s">
        <v>87</v>
      </c>
      <c r="AV210" s="13" t="s">
        <v>87</v>
      </c>
      <c r="AW210" s="13" t="s">
        <v>38</v>
      </c>
      <c r="AX210" s="13" t="s">
        <v>77</v>
      </c>
      <c r="AY210" s="234" t="s">
        <v>139</v>
      </c>
    </row>
    <row r="211" s="13" customFormat="1">
      <c r="A211" s="13"/>
      <c r="B211" s="224"/>
      <c r="C211" s="225"/>
      <c r="D211" s="219" t="s">
        <v>170</v>
      </c>
      <c r="E211" s="226" t="s">
        <v>75</v>
      </c>
      <c r="F211" s="227" t="s">
        <v>1189</v>
      </c>
      <c r="G211" s="225"/>
      <c r="H211" s="228">
        <v>4</v>
      </c>
      <c r="I211" s="229"/>
      <c r="J211" s="225"/>
      <c r="K211" s="225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170</v>
      </c>
      <c r="AU211" s="234" t="s">
        <v>87</v>
      </c>
      <c r="AV211" s="13" t="s">
        <v>87</v>
      </c>
      <c r="AW211" s="13" t="s">
        <v>38</v>
      </c>
      <c r="AX211" s="13" t="s">
        <v>77</v>
      </c>
      <c r="AY211" s="234" t="s">
        <v>139</v>
      </c>
    </row>
    <row r="212" s="14" customFormat="1">
      <c r="A212" s="14"/>
      <c r="B212" s="235"/>
      <c r="C212" s="236"/>
      <c r="D212" s="219" t="s">
        <v>170</v>
      </c>
      <c r="E212" s="237" t="s">
        <v>75</v>
      </c>
      <c r="F212" s="238" t="s">
        <v>172</v>
      </c>
      <c r="G212" s="236"/>
      <c r="H212" s="239">
        <v>2822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5" t="s">
        <v>170</v>
      </c>
      <c r="AU212" s="245" t="s">
        <v>87</v>
      </c>
      <c r="AV212" s="14" t="s">
        <v>153</v>
      </c>
      <c r="AW212" s="14" t="s">
        <v>38</v>
      </c>
      <c r="AX212" s="14" t="s">
        <v>85</v>
      </c>
      <c r="AY212" s="245" t="s">
        <v>139</v>
      </c>
    </row>
    <row r="213" s="2" customFormat="1" ht="14.4" customHeight="1">
      <c r="A213" s="40"/>
      <c r="B213" s="41"/>
      <c r="C213" s="206" t="s">
        <v>346</v>
      </c>
      <c r="D213" s="206" t="s">
        <v>141</v>
      </c>
      <c r="E213" s="207" t="s">
        <v>1190</v>
      </c>
      <c r="F213" s="208" t="s">
        <v>1191</v>
      </c>
      <c r="G213" s="209" t="s">
        <v>356</v>
      </c>
      <c r="H213" s="210">
        <v>1</v>
      </c>
      <c r="I213" s="211"/>
      <c r="J213" s="212">
        <f>ROUND(I213*H213,2)</f>
        <v>0</v>
      </c>
      <c r="K213" s="208" t="s">
        <v>75</v>
      </c>
      <c r="L213" s="46"/>
      <c r="M213" s="213" t="s">
        <v>75</v>
      </c>
      <c r="N213" s="214" t="s">
        <v>47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146</v>
      </c>
      <c r="AT213" s="217" t="s">
        <v>141</v>
      </c>
      <c r="AU213" s="217" t="s">
        <v>87</v>
      </c>
      <c r="AY213" s="19" t="s">
        <v>139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85</v>
      </c>
      <c r="BK213" s="218">
        <f>ROUND(I213*H213,2)</f>
        <v>0</v>
      </c>
      <c r="BL213" s="19" t="s">
        <v>146</v>
      </c>
      <c r="BM213" s="217" t="s">
        <v>1192</v>
      </c>
    </row>
    <row r="214" s="2" customFormat="1" ht="24.15" customHeight="1">
      <c r="A214" s="40"/>
      <c r="B214" s="41"/>
      <c r="C214" s="206" t="s">
        <v>353</v>
      </c>
      <c r="D214" s="206" t="s">
        <v>141</v>
      </c>
      <c r="E214" s="207" t="s">
        <v>1193</v>
      </c>
      <c r="F214" s="208" t="s">
        <v>1194</v>
      </c>
      <c r="G214" s="209" t="s">
        <v>144</v>
      </c>
      <c r="H214" s="210">
        <v>11</v>
      </c>
      <c r="I214" s="211"/>
      <c r="J214" s="212">
        <f>ROUND(I214*H214,2)</f>
        <v>0</v>
      </c>
      <c r="K214" s="208" t="s">
        <v>145</v>
      </c>
      <c r="L214" s="46"/>
      <c r="M214" s="213" t="s">
        <v>75</v>
      </c>
      <c r="N214" s="214" t="s">
        <v>47</v>
      </c>
      <c r="O214" s="86"/>
      <c r="P214" s="215">
        <f>O214*H214</f>
        <v>0</v>
      </c>
      <c r="Q214" s="215">
        <v>0.59184000000000003</v>
      </c>
      <c r="R214" s="215">
        <f>Q214*H214</f>
        <v>6.5102400000000005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146</v>
      </c>
      <c r="AT214" s="217" t="s">
        <v>141</v>
      </c>
      <c r="AU214" s="217" t="s">
        <v>87</v>
      </c>
      <c r="AY214" s="19" t="s">
        <v>139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85</v>
      </c>
      <c r="BK214" s="218">
        <f>ROUND(I214*H214,2)</f>
        <v>0</v>
      </c>
      <c r="BL214" s="19" t="s">
        <v>146</v>
      </c>
      <c r="BM214" s="217" t="s">
        <v>1195</v>
      </c>
    </row>
    <row r="215" s="2" customFormat="1">
      <c r="A215" s="40"/>
      <c r="B215" s="41"/>
      <c r="C215" s="42"/>
      <c r="D215" s="219" t="s">
        <v>148</v>
      </c>
      <c r="E215" s="42"/>
      <c r="F215" s="220" t="s">
        <v>1196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148</v>
      </c>
      <c r="AU215" s="19" t="s">
        <v>87</v>
      </c>
    </row>
    <row r="216" s="2" customFormat="1" ht="37.8" customHeight="1">
      <c r="A216" s="40"/>
      <c r="B216" s="41"/>
      <c r="C216" s="206" t="s">
        <v>358</v>
      </c>
      <c r="D216" s="206" t="s">
        <v>141</v>
      </c>
      <c r="E216" s="207" t="s">
        <v>1197</v>
      </c>
      <c r="F216" s="208" t="s">
        <v>1198</v>
      </c>
      <c r="G216" s="209" t="s">
        <v>144</v>
      </c>
      <c r="H216" s="210">
        <v>11</v>
      </c>
      <c r="I216" s="211"/>
      <c r="J216" s="212">
        <f>ROUND(I216*H216,2)</f>
        <v>0</v>
      </c>
      <c r="K216" s="208" t="s">
        <v>145</v>
      </c>
      <c r="L216" s="46"/>
      <c r="M216" s="213" t="s">
        <v>75</v>
      </c>
      <c r="N216" s="214" t="s">
        <v>47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2.1000000000000001</v>
      </c>
      <c r="T216" s="216">
        <f>S216*H216</f>
        <v>23.100000000000001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146</v>
      </c>
      <c r="AT216" s="217" t="s">
        <v>141</v>
      </c>
      <c r="AU216" s="217" t="s">
        <v>87</v>
      </c>
      <c r="AY216" s="19" t="s">
        <v>139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85</v>
      </c>
      <c r="BK216" s="218">
        <f>ROUND(I216*H216,2)</f>
        <v>0</v>
      </c>
      <c r="BL216" s="19" t="s">
        <v>146</v>
      </c>
      <c r="BM216" s="217" t="s">
        <v>1199</v>
      </c>
    </row>
    <row r="217" s="2" customFormat="1">
      <c r="A217" s="40"/>
      <c r="B217" s="41"/>
      <c r="C217" s="42"/>
      <c r="D217" s="219" t="s">
        <v>148</v>
      </c>
      <c r="E217" s="42"/>
      <c r="F217" s="220" t="s">
        <v>1200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148</v>
      </c>
      <c r="AU217" s="19" t="s">
        <v>87</v>
      </c>
    </row>
    <row r="218" s="2" customFormat="1" ht="37.8" customHeight="1">
      <c r="A218" s="40"/>
      <c r="B218" s="41"/>
      <c r="C218" s="206" t="s">
        <v>364</v>
      </c>
      <c r="D218" s="206" t="s">
        <v>141</v>
      </c>
      <c r="E218" s="207" t="s">
        <v>1201</v>
      </c>
      <c r="F218" s="208" t="s">
        <v>1202</v>
      </c>
      <c r="G218" s="209" t="s">
        <v>144</v>
      </c>
      <c r="H218" s="210">
        <v>94</v>
      </c>
      <c r="I218" s="211"/>
      <c r="J218" s="212">
        <f>ROUND(I218*H218,2)</f>
        <v>0</v>
      </c>
      <c r="K218" s="208" t="s">
        <v>145</v>
      </c>
      <c r="L218" s="46"/>
      <c r="M218" s="213" t="s">
        <v>75</v>
      </c>
      <c r="N218" s="214" t="s">
        <v>47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146</v>
      </c>
      <c r="AT218" s="217" t="s">
        <v>141</v>
      </c>
      <c r="AU218" s="217" t="s">
        <v>87</v>
      </c>
      <c r="AY218" s="19" t="s">
        <v>139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85</v>
      </c>
      <c r="BK218" s="218">
        <f>ROUND(I218*H218,2)</f>
        <v>0</v>
      </c>
      <c r="BL218" s="19" t="s">
        <v>146</v>
      </c>
      <c r="BM218" s="217" t="s">
        <v>1203</v>
      </c>
    </row>
    <row r="219" s="2" customFormat="1">
      <c r="A219" s="40"/>
      <c r="B219" s="41"/>
      <c r="C219" s="42"/>
      <c r="D219" s="219" t="s">
        <v>148</v>
      </c>
      <c r="E219" s="42"/>
      <c r="F219" s="220" t="s">
        <v>1204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148</v>
      </c>
      <c r="AU219" s="19" t="s">
        <v>87</v>
      </c>
    </row>
    <row r="220" s="13" customFormat="1">
      <c r="A220" s="13"/>
      <c r="B220" s="224"/>
      <c r="C220" s="225"/>
      <c r="D220" s="219" t="s">
        <v>170</v>
      </c>
      <c r="E220" s="226" t="s">
        <v>75</v>
      </c>
      <c r="F220" s="227" t="s">
        <v>1205</v>
      </c>
      <c r="G220" s="225"/>
      <c r="H220" s="228">
        <v>92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170</v>
      </c>
      <c r="AU220" s="234" t="s">
        <v>87</v>
      </c>
      <c r="AV220" s="13" t="s">
        <v>87</v>
      </c>
      <c r="AW220" s="13" t="s">
        <v>38</v>
      </c>
      <c r="AX220" s="13" t="s">
        <v>77</v>
      </c>
      <c r="AY220" s="234" t="s">
        <v>139</v>
      </c>
    </row>
    <row r="221" s="13" customFormat="1">
      <c r="A221" s="13"/>
      <c r="B221" s="224"/>
      <c r="C221" s="225"/>
      <c r="D221" s="219" t="s">
        <v>170</v>
      </c>
      <c r="E221" s="226" t="s">
        <v>75</v>
      </c>
      <c r="F221" s="227" t="s">
        <v>1206</v>
      </c>
      <c r="G221" s="225"/>
      <c r="H221" s="228">
        <v>2</v>
      </c>
      <c r="I221" s="229"/>
      <c r="J221" s="225"/>
      <c r="K221" s="225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170</v>
      </c>
      <c r="AU221" s="234" t="s">
        <v>87</v>
      </c>
      <c r="AV221" s="13" t="s">
        <v>87</v>
      </c>
      <c r="AW221" s="13" t="s">
        <v>38</v>
      </c>
      <c r="AX221" s="13" t="s">
        <v>77</v>
      </c>
      <c r="AY221" s="234" t="s">
        <v>139</v>
      </c>
    </row>
    <row r="222" s="16" customFormat="1">
      <c r="A222" s="16"/>
      <c r="B222" s="256"/>
      <c r="C222" s="257"/>
      <c r="D222" s="219" t="s">
        <v>170</v>
      </c>
      <c r="E222" s="258" t="s">
        <v>75</v>
      </c>
      <c r="F222" s="259" t="s">
        <v>236</v>
      </c>
      <c r="G222" s="257"/>
      <c r="H222" s="260">
        <v>94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6"/>
      <c r="V222" s="16"/>
      <c r="W222" s="16"/>
      <c r="X222" s="16"/>
      <c r="Y222" s="16"/>
      <c r="Z222" s="16"/>
      <c r="AA222" s="16"/>
      <c r="AB222" s="16"/>
      <c r="AC222" s="16"/>
      <c r="AD222" s="16"/>
      <c r="AE222" s="16"/>
      <c r="AT222" s="266" t="s">
        <v>170</v>
      </c>
      <c r="AU222" s="266" t="s">
        <v>87</v>
      </c>
      <c r="AV222" s="16" t="s">
        <v>146</v>
      </c>
      <c r="AW222" s="16" t="s">
        <v>38</v>
      </c>
      <c r="AX222" s="16" t="s">
        <v>85</v>
      </c>
      <c r="AY222" s="266" t="s">
        <v>139</v>
      </c>
    </row>
    <row r="223" s="12" customFormat="1" ht="22.8" customHeight="1">
      <c r="A223" s="12"/>
      <c r="B223" s="190"/>
      <c r="C223" s="191"/>
      <c r="D223" s="192" t="s">
        <v>76</v>
      </c>
      <c r="E223" s="204" t="s">
        <v>833</v>
      </c>
      <c r="F223" s="204" t="s">
        <v>834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SUM(P224:P259)</f>
        <v>0</v>
      </c>
      <c r="Q223" s="198"/>
      <c r="R223" s="199">
        <f>SUM(R224:R259)</f>
        <v>0</v>
      </c>
      <c r="S223" s="198"/>
      <c r="T223" s="200">
        <f>SUM(T224:T259)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85</v>
      </c>
      <c r="AT223" s="202" t="s">
        <v>76</v>
      </c>
      <c r="AU223" s="202" t="s">
        <v>85</v>
      </c>
      <c r="AY223" s="201" t="s">
        <v>139</v>
      </c>
      <c r="BK223" s="203">
        <f>SUM(BK224:BK259)</f>
        <v>0</v>
      </c>
    </row>
    <row r="224" s="2" customFormat="1" ht="24.15" customHeight="1">
      <c r="A224" s="40"/>
      <c r="B224" s="41"/>
      <c r="C224" s="206" t="s">
        <v>371</v>
      </c>
      <c r="D224" s="206" t="s">
        <v>141</v>
      </c>
      <c r="E224" s="207" t="s">
        <v>1207</v>
      </c>
      <c r="F224" s="208" t="s">
        <v>1208</v>
      </c>
      <c r="G224" s="209" t="s">
        <v>283</v>
      </c>
      <c r="H224" s="210">
        <v>1233.6389999999999</v>
      </c>
      <c r="I224" s="211"/>
      <c r="J224" s="212">
        <f>ROUND(I224*H224,2)</f>
        <v>0</v>
      </c>
      <c r="K224" s="208" t="s">
        <v>145</v>
      </c>
      <c r="L224" s="46"/>
      <c r="M224" s="213" t="s">
        <v>75</v>
      </c>
      <c r="N224" s="214" t="s">
        <v>47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146</v>
      </c>
      <c r="AT224" s="217" t="s">
        <v>141</v>
      </c>
      <c r="AU224" s="217" t="s">
        <v>87</v>
      </c>
      <c r="AY224" s="19" t="s">
        <v>139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85</v>
      </c>
      <c r="BK224" s="218">
        <f>ROUND(I224*H224,2)</f>
        <v>0</v>
      </c>
      <c r="BL224" s="19" t="s">
        <v>146</v>
      </c>
      <c r="BM224" s="217" t="s">
        <v>1209</v>
      </c>
    </row>
    <row r="225" s="2" customFormat="1">
      <c r="A225" s="40"/>
      <c r="B225" s="41"/>
      <c r="C225" s="42"/>
      <c r="D225" s="219" t="s">
        <v>148</v>
      </c>
      <c r="E225" s="42"/>
      <c r="F225" s="220" t="s">
        <v>1210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148</v>
      </c>
      <c r="AU225" s="19" t="s">
        <v>87</v>
      </c>
    </row>
    <row r="226" s="13" customFormat="1">
      <c r="A226" s="13"/>
      <c r="B226" s="224"/>
      <c r="C226" s="225"/>
      <c r="D226" s="219" t="s">
        <v>170</v>
      </c>
      <c r="E226" s="226" t="s">
        <v>75</v>
      </c>
      <c r="F226" s="227" t="s">
        <v>1211</v>
      </c>
      <c r="G226" s="225"/>
      <c r="H226" s="228">
        <v>416.39299999999997</v>
      </c>
      <c r="I226" s="229"/>
      <c r="J226" s="225"/>
      <c r="K226" s="225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170</v>
      </c>
      <c r="AU226" s="234" t="s">
        <v>87</v>
      </c>
      <c r="AV226" s="13" t="s">
        <v>87</v>
      </c>
      <c r="AW226" s="13" t="s">
        <v>38</v>
      </c>
      <c r="AX226" s="13" t="s">
        <v>77</v>
      </c>
      <c r="AY226" s="234" t="s">
        <v>139</v>
      </c>
    </row>
    <row r="227" s="13" customFormat="1">
      <c r="A227" s="13"/>
      <c r="B227" s="224"/>
      <c r="C227" s="225"/>
      <c r="D227" s="219" t="s">
        <v>170</v>
      </c>
      <c r="E227" s="226" t="s">
        <v>75</v>
      </c>
      <c r="F227" s="227" t="s">
        <v>1212</v>
      </c>
      <c r="G227" s="225"/>
      <c r="H227" s="228">
        <v>817.24599999999998</v>
      </c>
      <c r="I227" s="229"/>
      <c r="J227" s="225"/>
      <c r="K227" s="225"/>
      <c r="L227" s="230"/>
      <c r="M227" s="231"/>
      <c r="N227" s="232"/>
      <c r="O227" s="232"/>
      <c r="P227" s="232"/>
      <c r="Q227" s="232"/>
      <c r="R227" s="232"/>
      <c r="S227" s="232"/>
      <c r="T227" s="23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4" t="s">
        <v>170</v>
      </c>
      <c r="AU227" s="234" t="s">
        <v>87</v>
      </c>
      <c r="AV227" s="13" t="s">
        <v>87</v>
      </c>
      <c r="AW227" s="13" t="s">
        <v>38</v>
      </c>
      <c r="AX227" s="13" t="s">
        <v>77</v>
      </c>
      <c r="AY227" s="234" t="s">
        <v>139</v>
      </c>
    </row>
    <row r="228" s="16" customFormat="1">
      <c r="A228" s="16"/>
      <c r="B228" s="256"/>
      <c r="C228" s="257"/>
      <c r="D228" s="219" t="s">
        <v>170</v>
      </c>
      <c r="E228" s="258" t="s">
        <v>75</v>
      </c>
      <c r="F228" s="259" t="s">
        <v>236</v>
      </c>
      <c r="G228" s="257"/>
      <c r="H228" s="260">
        <v>1233.6389999999999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66" t="s">
        <v>170</v>
      </c>
      <c r="AU228" s="266" t="s">
        <v>87</v>
      </c>
      <c r="AV228" s="16" t="s">
        <v>146</v>
      </c>
      <c r="AW228" s="16" t="s">
        <v>38</v>
      </c>
      <c r="AX228" s="16" t="s">
        <v>85</v>
      </c>
      <c r="AY228" s="266" t="s">
        <v>139</v>
      </c>
    </row>
    <row r="229" s="15" customFormat="1">
      <c r="A229" s="15"/>
      <c r="B229" s="246"/>
      <c r="C229" s="247"/>
      <c r="D229" s="219" t="s">
        <v>170</v>
      </c>
      <c r="E229" s="248" t="s">
        <v>75</v>
      </c>
      <c r="F229" s="249" t="s">
        <v>1213</v>
      </c>
      <c r="G229" s="247"/>
      <c r="H229" s="248" t="s">
        <v>75</v>
      </c>
      <c r="I229" s="250"/>
      <c r="J229" s="247"/>
      <c r="K229" s="247"/>
      <c r="L229" s="251"/>
      <c r="M229" s="252"/>
      <c r="N229" s="253"/>
      <c r="O229" s="253"/>
      <c r="P229" s="253"/>
      <c r="Q229" s="253"/>
      <c r="R229" s="253"/>
      <c r="S229" s="253"/>
      <c r="T229" s="25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5" t="s">
        <v>170</v>
      </c>
      <c r="AU229" s="255" t="s">
        <v>87</v>
      </c>
      <c r="AV229" s="15" t="s">
        <v>85</v>
      </c>
      <c r="AW229" s="15" t="s">
        <v>38</v>
      </c>
      <c r="AX229" s="15" t="s">
        <v>77</v>
      </c>
      <c r="AY229" s="255" t="s">
        <v>139</v>
      </c>
    </row>
    <row r="230" s="2" customFormat="1" ht="24.15" customHeight="1">
      <c r="A230" s="40"/>
      <c r="B230" s="41"/>
      <c r="C230" s="206" t="s">
        <v>377</v>
      </c>
      <c r="D230" s="206" t="s">
        <v>141</v>
      </c>
      <c r="E230" s="207" t="s">
        <v>1214</v>
      </c>
      <c r="F230" s="208" t="s">
        <v>1215</v>
      </c>
      <c r="G230" s="209" t="s">
        <v>283</v>
      </c>
      <c r="H230" s="210">
        <v>6168.1949999999997</v>
      </c>
      <c r="I230" s="211"/>
      <c r="J230" s="212">
        <f>ROUND(I230*H230,2)</f>
        <v>0</v>
      </c>
      <c r="K230" s="208" t="s">
        <v>145</v>
      </c>
      <c r="L230" s="46"/>
      <c r="M230" s="213" t="s">
        <v>75</v>
      </c>
      <c r="N230" s="214" t="s">
        <v>47</v>
      </c>
      <c r="O230" s="86"/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146</v>
      </c>
      <c r="AT230" s="217" t="s">
        <v>141</v>
      </c>
      <c r="AU230" s="217" t="s">
        <v>87</v>
      </c>
      <c r="AY230" s="19" t="s">
        <v>139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85</v>
      </c>
      <c r="BK230" s="218">
        <f>ROUND(I230*H230,2)</f>
        <v>0</v>
      </c>
      <c r="BL230" s="19" t="s">
        <v>146</v>
      </c>
      <c r="BM230" s="217" t="s">
        <v>1216</v>
      </c>
    </row>
    <row r="231" s="2" customFormat="1">
      <c r="A231" s="40"/>
      <c r="B231" s="41"/>
      <c r="C231" s="42"/>
      <c r="D231" s="219" t="s">
        <v>148</v>
      </c>
      <c r="E231" s="42"/>
      <c r="F231" s="220" t="s">
        <v>1210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148</v>
      </c>
      <c r="AU231" s="19" t="s">
        <v>87</v>
      </c>
    </row>
    <row r="232" s="13" customFormat="1">
      <c r="A232" s="13"/>
      <c r="B232" s="224"/>
      <c r="C232" s="225"/>
      <c r="D232" s="219" t="s">
        <v>170</v>
      </c>
      <c r="E232" s="226" t="s">
        <v>75</v>
      </c>
      <c r="F232" s="227" t="s">
        <v>1217</v>
      </c>
      <c r="G232" s="225"/>
      <c r="H232" s="228">
        <v>6168.1949999999997</v>
      </c>
      <c r="I232" s="229"/>
      <c r="J232" s="225"/>
      <c r="K232" s="225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170</v>
      </c>
      <c r="AU232" s="234" t="s">
        <v>87</v>
      </c>
      <c r="AV232" s="13" t="s">
        <v>87</v>
      </c>
      <c r="AW232" s="13" t="s">
        <v>38</v>
      </c>
      <c r="AX232" s="13" t="s">
        <v>85</v>
      </c>
      <c r="AY232" s="234" t="s">
        <v>139</v>
      </c>
    </row>
    <row r="233" s="2" customFormat="1" ht="24.15" customHeight="1">
      <c r="A233" s="40"/>
      <c r="B233" s="41"/>
      <c r="C233" s="206" t="s">
        <v>383</v>
      </c>
      <c r="D233" s="206" t="s">
        <v>141</v>
      </c>
      <c r="E233" s="207" t="s">
        <v>1218</v>
      </c>
      <c r="F233" s="208" t="s">
        <v>1219</v>
      </c>
      <c r="G233" s="209" t="s">
        <v>283</v>
      </c>
      <c r="H233" s="210">
        <v>2196.7440000000001</v>
      </c>
      <c r="I233" s="211"/>
      <c r="J233" s="212">
        <f>ROUND(I233*H233,2)</f>
        <v>0</v>
      </c>
      <c r="K233" s="208" t="s">
        <v>145</v>
      </c>
      <c r="L233" s="46"/>
      <c r="M233" s="213" t="s">
        <v>75</v>
      </c>
      <c r="N233" s="214" t="s">
        <v>47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146</v>
      </c>
      <c r="AT233" s="217" t="s">
        <v>141</v>
      </c>
      <c r="AU233" s="217" t="s">
        <v>87</v>
      </c>
      <c r="AY233" s="19" t="s">
        <v>139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85</v>
      </c>
      <c r="BK233" s="218">
        <f>ROUND(I233*H233,2)</f>
        <v>0</v>
      </c>
      <c r="BL233" s="19" t="s">
        <v>146</v>
      </c>
      <c r="BM233" s="217" t="s">
        <v>1220</v>
      </c>
    </row>
    <row r="234" s="2" customFormat="1">
      <c r="A234" s="40"/>
      <c r="B234" s="41"/>
      <c r="C234" s="42"/>
      <c r="D234" s="219" t="s">
        <v>148</v>
      </c>
      <c r="E234" s="42"/>
      <c r="F234" s="220" t="s">
        <v>1210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148</v>
      </c>
      <c r="AU234" s="19" t="s">
        <v>87</v>
      </c>
    </row>
    <row r="235" s="13" customFormat="1">
      <c r="A235" s="13"/>
      <c r="B235" s="224"/>
      <c r="C235" s="225"/>
      <c r="D235" s="219" t="s">
        <v>170</v>
      </c>
      <c r="E235" s="226" t="s">
        <v>75</v>
      </c>
      <c r="F235" s="227" t="s">
        <v>1221</v>
      </c>
      <c r="G235" s="225"/>
      <c r="H235" s="228">
        <v>2196.7440000000001</v>
      </c>
      <c r="I235" s="229"/>
      <c r="J235" s="225"/>
      <c r="K235" s="225"/>
      <c r="L235" s="230"/>
      <c r="M235" s="231"/>
      <c r="N235" s="232"/>
      <c r="O235" s="232"/>
      <c r="P235" s="232"/>
      <c r="Q235" s="232"/>
      <c r="R235" s="232"/>
      <c r="S235" s="232"/>
      <c r="T235" s="23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4" t="s">
        <v>170</v>
      </c>
      <c r="AU235" s="234" t="s">
        <v>87</v>
      </c>
      <c r="AV235" s="13" t="s">
        <v>87</v>
      </c>
      <c r="AW235" s="13" t="s">
        <v>38</v>
      </c>
      <c r="AX235" s="13" t="s">
        <v>77</v>
      </c>
      <c r="AY235" s="234" t="s">
        <v>139</v>
      </c>
    </row>
    <row r="236" s="16" customFormat="1">
      <c r="A236" s="16"/>
      <c r="B236" s="256"/>
      <c r="C236" s="257"/>
      <c r="D236" s="219" t="s">
        <v>170</v>
      </c>
      <c r="E236" s="258" t="s">
        <v>75</v>
      </c>
      <c r="F236" s="259" t="s">
        <v>236</v>
      </c>
      <c r="G236" s="257"/>
      <c r="H236" s="260">
        <v>2196.7440000000001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66" t="s">
        <v>170</v>
      </c>
      <c r="AU236" s="266" t="s">
        <v>87</v>
      </c>
      <c r="AV236" s="16" t="s">
        <v>146</v>
      </c>
      <c r="AW236" s="16" t="s">
        <v>38</v>
      </c>
      <c r="AX236" s="16" t="s">
        <v>85</v>
      </c>
      <c r="AY236" s="266" t="s">
        <v>139</v>
      </c>
    </row>
    <row r="237" s="15" customFormat="1">
      <c r="A237" s="15"/>
      <c r="B237" s="246"/>
      <c r="C237" s="247"/>
      <c r="D237" s="219" t="s">
        <v>170</v>
      </c>
      <c r="E237" s="248" t="s">
        <v>75</v>
      </c>
      <c r="F237" s="249" t="s">
        <v>1030</v>
      </c>
      <c r="G237" s="247"/>
      <c r="H237" s="248" t="s">
        <v>75</v>
      </c>
      <c r="I237" s="250"/>
      <c r="J237" s="247"/>
      <c r="K237" s="247"/>
      <c r="L237" s="251"/>
      <c r="M237" s="252"/>
      <c r="N237" s="253"/>
      <c r="O237" s="253"/>
      <c r="P237" s="253"/>
      <c r="Q237" s="253"/>
      <c r="R237" s="253"/>
      <c r="S237" s="253"/>
      <c r="T237" s="25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5" t="s">
        <v>170</v>
      </c>
      <c r="AU237" s="255" t="s">
        <v>87</v>
      </c>
      <c r="AV237" s="15" t="s">
        <v>85</v>
      </c>
      <c r="AW237" s="15" t="s">
        <v>38</v>
      </c>
      <c r="AX237" s="15" t="s">
        <v>77</v>
      </c>
      <c r="AY237" s="255" t="s">
        <v>139</v>
      </c>
    </row>
    <row r="238" s="2" customFormat="1" ht="24.15" customHeight="1">
      <c r="A238" s="40"/>
      <c r="B238" s="41"/>
      <c r="C238" s="206" t="s">
        <v>395</v>
      </c>
      <c r="D238" s="206" t="s">
        <v>141</v>
      </c>
      <c r="E238" s="207" t="s">
        <v>1222</v>
      </c>
      <c r="F238" s="208" t="s">
        <v>1215</v>
      </c>
      <c r="G238" s="209" t="s">
        <v>283</v>
      </c>
      <c r="H238" s="210">
        <v>10983.719999999999</v>
      </c>
      <c r="I238" s="211"/>
      <c r="J238" s="212">
        <f>ROUND(I238*H238,2)</f>
        <v>0</v>
      </c>
      <c r="K238" s="208" t="s">
        <v>145</v>
      </c>
      <c r="L238" s="46"/>
      <c r="M238" s="213" t="s">
        <v>75</v>
      </c>
      <c r="N238" s="214" t="s">
        <v>47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146</v>
      </c>
      <c r="AT238" s="217" t="s">
        <v>141</v>
      </c>
      <c r="AU238" s="217" t="s">
        <v>87</v>
      </c>
      <c r="AY238" s="19" t="s">
        <v>139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85</v>
      </c>
      <c r="BK238" s="218">
        <f>ROUND(I238*H238,2)</f>
        <v>0</v>
      </c>
      <c r="BL238" s="19" t="s">
        <v>146</v>
      </c>
      <c r="BM238" s="217" t="s">
        <v>1223</v>
      </c>
    </row>
    <row r="239" s="2" customFormat="1">
      <c r="A239" s="40"/>
      <c r="B239" s="41"/>
      <c r="C239" s="42"/>
      <c r="D239" s="219" t="s">
        <v>148</v>
      </c>
      <c r="E239" s="42"/>
      <c r="F239" s="220" t="s">
        <v>1210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148</v>
      </c>
      <c r="AU239" s="19" t="s">
        <v>87</v>
      </c>
    </row>
    <row r="240" s="13" customFormat="1">
      <c r="A240" s="13"/>
      <c r="B240" s="224"/>
      <c r="C240" s="225"/>
      <c r="D240" s="219" t="s">
        <v>170</v>
      </c>
      <c r="E240" s="226" t="s">
        <v>75</v>
      </c>
      <c r="F240" s="227" t="s">
        <v>1224</v>
      </c>
      <c r="G240" s="225"/>
      <c r="H240" s="228">
        <v>10983.719999999999</v>
      </c>
      <c r="I240" s="229"/>
      <c r="J240" s="225"/>
      <c r="K240" s="225"/>
      <c r="L240" s="230"/>
      <c r="M240" s="231"/>
      <c r="N240" s="232"/>
      <c r="O240" s="232"/>
      <c r="P240" s="232"/>
      <c r="Q240" s="232"/>
      <c r="R240" s="232"/>
      <c r="S240" s="232"/>
      <c r="T240" s="23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4" t="s">
        <v>170</v>
      </c>
      <c r="AU240" s="234" t="s">
        <v>87</v>
      </c>
      <c r="AV240" s="13" t="s">
        <v>87</v>
      </c>
      <c r="AW240" s="13" t="s">
        <v>38</v>
      </c>
      <c r="AX240" s="13" t="s">
        <v>85</v>
      </c>
      <c r="AY240" s="234" t="s">
        <v>139</v>
      </c>
    </row>
    <row r="241" s="2" customFormat="1" ht="24.15" customHeight="1">
      <c r="A241" s="40"/>
      <c r="B241" s="41"/>
      <c r="C241" s="206" t="s">
        <v>410</v>
      </c>
      <c r="D241" s="206" t="s">
        <v>141</v>
      </c>
      <c r="E241" s="207" t="s">
        <v>1225</v>
      </c>
      <c r="F241" s="208" t="s">
        <v>1226</v>
      </c>
      <c r="G241" s="209" t="s">
        <v>283</v>
      </c>
      <c r="H241" s="210">
        <v>23.100000000000001</v>
      </c>
      <c r="I241" s="211"/>
      <c r="J241" s="212">
        <f>ROUND(I241*H241,2)</f>
        <v>0</v>
      </c>
      <c r="K241" s="208" t="s">
        <v>145</v>
      </c>
      <c r="L241" s="46"/>
      <c r="M241" s="213" t="s">
        <v>75</v>
      </c>
      <c r="N241" s="214" t="s">
        <v>47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146</v>
      </c>
      <c r="AT241" s="217" t="s">
        <v>141</v>
      </c>
      <c r="AU241" s="217" t="s">
        <v>87</v>
      </c>
      <c r="AY241" s="19" t="s">
        <v>139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85</v>
      </c>
      <c r="BK241" s="218">
        <f>ROUND(I241*H241,2)</f>
        <v>0</v>
      </c>
      <c r="BL241" s="19" t="s">
        <v>146</v>
      </c>
      <c r="BM241" s="217" t="s">
        <v>1227</v>
      </c>
    </row>
    <row r="242" s="2" customFormat="1">
      <c r="A242" s="40"/>
      <c r="B242" s="41"/>
      <c r="C242" s="42"/>
      <c r="D242" s="219" t="s">
        <v>148</v>
      </c>
      <c r="E242" s="42"/>
      <c r="F242" s="220" t="s">
        <v>1228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148</v>
      </c>
      <c r="AU242" s="19" t="s">
        <v>87</v>
      </c>
    </row>
    <row r="243" s="15" customFormat="1">
      <c r="A243" s="15"/>
      <c r="B243" s="246"/>
      <c r="C243" s="247"/>
      <c r="D243" s="219" t="s">
        <v>170</v>
      </c>
      <c r="E243" s="248" t="s">
        <v>75</v>
      </c>
      <c r="F243" s="249" t="s">
        <v>1030</v>
      </c>
      <c r="G243" s="247"/>
      <c r="H243" s="248" t="s">
        <v>75</v>
      </c>
      <c r="I243" s="250"/>
      <c r="J243" s="247"/>
      <c r="K243" s="247"/>
      <c r="L243" s="251"/>
      <c r="M243" s="252"/>
      <c r="N243" s="253"/>
      <c r="O243" s="253"/>
      <c r="P243" s="253"/>
      <c r="Q243" s="253"/>
      <c r="R243" s="253"/>
      <c r="S243" s="253"/>
      <c r="T243" s="25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5" t="s">
        <v>170</v>
      </c>
      <c r="AU243" s="255" t="s">
        <v>87</v>
      </c>
      <c r="AV243" s="15" t="s">
        <v>85</v>
      </c>
      <c r="AW243" s="15" t="s">
        <v>38</v>
      </c>
      <c r="AX243" s="15" t="s">
        <v>77</v>
      </c>
      <c r="AY243" s="255" t="s">
        <v>139</v>
      </c>
    </row>
    <row r="244" s="13" customFormat="1">
      <c r="A244" s="13"/>
      <c r="B244" s="224"/>
      <c r="C244" s="225"/>
      <c r="D244" s="219" t="s">
        <v>170</v>
      </c>
      <c r="E244" s="226" t="s">
        <v>75</v>
      </c>
      <c r="F244" s="227" t="s">
        <v>1229</v>
      </c>
      <c r="G244" s="225"/>
      <c r="H244" s="228">
        <v>23.100000000000001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4" t="s">
        <v>170</v>
      </c>
      <c r="AU244" s="234" t="s">
        <v>87</v>
      </c>
      <c r="AV244" s="13" t="s">
        <v>87</v>
      </c>
      <c r="AW244" s="13" t="s">
        <v>38</v>
      </c>
      <c r="AX244" s="13" t="s">
        <v>85</v>
      </c>
      <c r="AY244" s="234" t="s">
        <v>139</v>
      </c>
    </row>
    <row r="245" s="2" customFormat="1" ht="24.15" customHeight="1">
      <c r="A245" s="40"/>
      <c r="B245" s="41"/>
      <c r="C245" s="206" t="s">
        <v>415</v>
      </c>
      <c r="D245" s="206" t="s">
        <v>141</v>
      </c>
      <c r="E245" s="207" t="s">
        <v>1230</v>
      </c>
      <c r="F245" s="208" t="s">
        <v>1231</v>
      </c>
      <c r="G245" s="209" t="s">
        <v>283</v>
      </c>
      <c r="H245" s="210">
        <v>115.5</v>
      </c>
      <c r="I245" s="211"/>
      <c r="J245" s="212">
        <f>ROUND(I245*H245,2)</f>
        <v>0</v>
      </c>
      <c r="K245" s="208" t="s">
        <v>145</v>
      </c>
      <c r="L245" s="46"/>
      <c r="M245" s="213" t="s">
        <v>75</v>
      </c>
      <c r="N245" s="214" t="s">
        <v>47</v>
      </c>
      <c r="O245" s="86"/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146</v>
      </c>
      <c r="AT245" s="217" t="s">
        <v>141</v>
      </c>
      <c r="AU245" s="217" t="s">
        <v>87</v>
      </c>
      <c r="AY245" s="19" t="s">
        <v>139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85</v>
      </c>
      <c r="BK245" s="218">
        <f>ROUND(I245*H245,2)</f>
        <v>0</v>
      </c>
      <c r="BL245" s="19" t="s">
        <v>146</v>
      </c>
      <c r="BM245" s="217" t="s">
        <v>1232</v>
      </c>
    </row>
    <row r="246" s="2" customFormat="1">
      <c r="A246" s="40"/>
      <c r="B246" s="41"/>
      <c r="C246" s="42"/>
      <c r="D246" s="219" t="s">
        <v>148</v>
      </c>
      <c r="E246" s="42"/>
      <c r="F246" s="220" t="s">
        <v>1228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148</v>
      </c>
      <c r="AU246" s="19" t="s">
        <v>87</v>
      </c>
    </row>
    <row r="247" s="13" customFormat="1">
      <c r="A247" s="13"/>
      <c r="B247" s="224"/>
      <c r="C247" s="225"/>
      <c r="D247" s="219" t="s">
        <v>170</v>
      </c>
      <c r="E247" s="226" t="s">
        <v>75</v>
      </c>
      <c r="F247" s="227" t="s">
        <v>1233</v>
      </c>
      <c r="G247" s="225"/>
      <c r="H247" s="228">
        <v>115.5</v>
      </c>
      <c r="I247" s="229"/>
      <c r="J247" s="225"/>
      <c r="K247" s="225"/>
      <c r="L247" s="230"/>
      <c r="M247" s="231"/>
      <c r="N247" s="232"/>
      <c r="O247" s="232"/>
      <c r="P247" s="232"/>
      <c r="Q247" s="232"/>
      <c r="R247" s="232"/>
      <c r="S247" s="232"/>
      <c r="T247" s="23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4" t="s">
        <v>170</v>
      </c>
      <c r="AU247" s="234" t="s">
        <v>87</v>
      </c>
      <c r="AV247" s="13" t="s">
        <v>87</v>
      </c>
      <c r="AW247" s="13" t="s">
        <v>38</v>
      </c>
      <c r="AX247" s="13" t="s">
        <v>85</v>
      </c>
      <c r="AY247" s="234" t="s">
        <v>139</v>
      </c>
    </row>
    <row r="248" s="2" customFormat="1" ht="24.15" customHeight="1">
      <c r="A248" s="40"/>
      <c r="B248" s="41"/>
      <c r="C248" s="206" t="s">
        <v>420</v>
      </c>
      <c r="D248" s="206" t="s">
        <v>141</v>
      </c>
      <c r="E248" s="207" t="s">
        <v>1234</v>
      </c>
      <c r="F248" s="208" t="s">
        <v>1235</v>
      </c>
      <c r="G248" s="209" t="s">
        <v>283</v>
      </c>
      <c r="H248" s="210">
        <v>2196.7440000000001</v>
      </c>
      <c r="I248" s="211"/>
      <c r="J248" s="212">
        <f>ROUND(I248*H248,2)</f>
        <v>0</v>
      </c>
      <c r="K248" s="208" t="s">
        <v>145</v>
      </c>
      <c r="L248" s="46"/>
      <c r="M248" s="213" t="s">
        <v>75</v>
      </c>
      <c r="N248" s="214" t="s">
        <v>47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146</v>
      </c>
      <c r="AT248" s="217" t="s">
        <v>141</v>
      </c>
      <c r="AU248" s="217" t="s">
        <v>87</v>
      </c>
      <c r="AY248" s="19" t="s">
        <v>139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85</v>
      </c>
      <c r="BK248" s="218">
        <f>ROUND(I248*H248,2)</f>
        <v>0</v>
      </c>
      <c r="BL248" s="19" t="s">
        <v>146</v>
      </c>
      <c r="BM248" s="217" t="s">
        <v>1236</v>
      </c>
    </row>
    <row r="249" s="2" customFormat="1">
      <c r="A249" s="40"/>
      <c r="B249" s="41"/>
      <c r="C249" s="42"/>
      <c r="D249" s="219" t="s">
        <v>148</v>
      </c>
      <c r="E249" s="42"/>
      <c r="F249" s="220" t="s">
        <v>851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148</v>
      </c>
      <c r="AU249" s="19" t="s">
        <v>87</v>
      </c>
    </row>
    <row r="250" s="13" customFormat="1">
      <c r="A250" s="13"/>
      <c r="B250" s="224"/>
      <c r="C250" s="225"/>
      <c r="D250" s="219" t="s">
        <v>170</v>
      </c>
      <c r="E250" s="226" t="s">
        <v>75</v>
      </c>
      <c r="F250" s="227" t="s">
        <v>1221</v>
      </c>
      <c r="G250" s="225"/>
      <c r="H250" s="228">
        <v>2196.7440000000001</v>
      </c>
      <c r="I250" s="229"/>
      <c r="J250" s="225"/>
      <c r="K250" s="225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170</v>
      </c>
      <c r="AU250" s="234" t="s">
        <v>87</v>
      </c>
      <c r="AV250" s="13" t="s">
        <v>87</v>
      </c>
      <c r="AW250" s="13" t="s">
        <v>38</v>
      </c>
      <c r="AX250" s="13" t="s">
        <v>85</v>
      </c>
      <c r="AY250" s="234" t="s">
        <v>139</v>
      </c>
    </row>
    <row r="251" s="2" customFormat="1" ht="24.15" customHeight="1">
      <c r="A251" s="40"/>
      <c r="B251" s="41"/>
      <c r="C251" s="206" t="s">
        <v>434</v>
      </c>
      <c r="D251" s="206" t="s">
        <v>141</v>
      </c>
      <c r="E251" s="207" t="s">
        <v>848</v>
      </c>
      <c r="F251" s="208" t="s">
        <v>849</v>
      </c>
      <c r="G251" s="209" t="s">
        <v>283</v>
      </c>
      <c r="H251" s="210">
        <v>23.100000000000001</v>
      </c>
      <c r="I251" s="211"/>
      <c r="J251" s="212">
        <f>ROUND(I251*H251,2)</f>
        <v>0</v>
      </c>
      <c r="K251" s="208" t="s">
        <v>145</v>
      </c>
      <c r="L251" s="46"/>
      <c r="M251" s="213" t="s">
        <v>75</v>
      </c>
      <c r="N251" s="214" t="s">
        <v>47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146</v>
      </c>
      <c r="AT251" s="217" t="s">
        <v>141</v>
      </c>
      <c r="AU251" s="217" t="s">
        <v>87</v>
      </c>
      <c r="AY251" s="19" t="s">
        <v>139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85</v>
      </c>
      <c r="BK251" s="218">
        <f>ROUND(I251*H251,2)</f>
        <v>0</v>
      </c>
      <c r="BL251" s="19" t="s">
        <v>146</v>
      </c>
      <c r="BM251" s="217" t="s">
        <v>1237</v>
      </c>
    </row>
    <row r="252" s="2" customFormat="1">
      <c r="A252" s="40"/>
      <c r="B252" s="41"/>
      <c r="C252" s="42"/>
      <c r="D252" s="219" t="s">
        <v>148</v>
      </c>
      <c r="E252" s="42"/>
      <c r="F252" s="220" t="s">
        <v>851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148</v>
      </c>
      <c r="AU252" s="19" t="s">
        <v>87</v>
      </c>
    </row>
    <row r="253" s="13" customFormat="1">
      <c r="A253" s="13"/>
      <c r="B253" s="224"/>
      <c r="C253" s="225"/>
      <c r="D253" s="219" t="s">
        <v>170</v>
      </c>
      <c r="E253" s="226" t="s">
        <v>75</v>
      </c>
      <c r="F253" s="227" t="s">
        <v>1238</v>
      </c>
      <c r="G253" s="225"/>
      <c r="H253" s="228">
        <v>23.100000000000001</v>
      </c>
      <c r="I253" s="229"/>
      <c r="J253" s="225"/>
      <c r="K253" s="225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170</v>
      </c>
      <c r="AU253" s="234" t="s">
        <v>87</v>
      </c>
      <c r="AV253" s="13" t="s">
        <v>87</v>
      </c>
      <c r="AW253" s="13" t="s">
        <v>38</v>
      </c>
      <c r="AX253" s="13" t="s">
        <v>85</v>
      </c>
      <c r="AY253" s="234" t="s">
        <v>139</v>
      </c>
    </row>
    <row r="254" s="2" customFormat="1" ht="24.15" customHeight="1">
      <c r="A254" s="40"/>
      <c r="B254" s="41"/>
      <c r="C254" s="206" t="s">
        <v>440</v>
      </c>
      <c r="D254" s="206" t="s">
        <v>141</v>
      </c>
      <c r="E254" s="207" t="s">
        <v>1239</v>
      </c>
      <c r="F254" s="208" t="s">
        <v>1240</v>
      </c>
      <c r="G254" s="209" t="s">
        <v>283</v>
      </c>
      <c r="H254" s="210">
        <v>817.24599999999998</v>
      </c>
      <c r="I254" s="211"/>
      <c r="J254" s="212">
        <f>ROUND(I254*H254,2)</f>
        <v>0</v>
      </c>
      <c r="K254" s="208" t="s">
        <v>145</v>
      </c>
      <c r="L254" s="46"/>
      <c r="M254" s="213" t="s">
        <v>75</v>
      </c>
      <c r="N254" s="214" t="s">
        <v>47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146</v>
      </c>
      <c r="AT254" s="217" t="s">
        <v>141</v>
      </c>
      <c r="AU254" s="217" t="s">
        <v>87</v>
      </c>
      <c r="AY254" s="19" t="s">
        <v>139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85</v>
      </c>
      <c r="BK254" s="218">
        <f>ROUND(I254*H254,2)</f>
        <v>0</v>
      </c>
      <c r="BL254" s="19" t="s">
        <v>146</v>
      </c>
      <c r="BM254" s="217" t="s">
        <v>1241</v>
      </c>
    </row>
    <row r="255" s="2" customFormat="1">
      <c r="A255" s="40"/>
      <c r="B255" s="41"/>
      <c r="C255" s="42"/>
      <c r="D255" s="219" t="s">
        <v>148</v>
      </c>
      <c r="E255" s="42"/>
      <c r="F255" s="220" t="s">
        <v>851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148</v>
      </c>
      <c r="AU255" s="19" t="s">
        <v>87</v>
      </c>
    </row>
    <row r="256" s="13" customFormat="1">
      <c r="A256" s="13"/>
      <c r="B256" s="224"/>
      <c r="C256" s="225"/>
      <c r="D256" s="219" t="s">
        <v>170</v>
      </c>
      <c r="E256" s="226" t="s">
        <v>75</v>
      </c>
      <c r="F256" s="227" t="s">
        <v>1212</v>
      </c>
      <c r="G256" s="225"/>
      <c r="H256" s="228">
        <v>817.24599999999998</v>
      </c>
      <c r="I256" s="229"/>
      <c r="J256" s="225"/>
      <c r="K256" s="225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170</v>
      </c>
      <c r="AU256" s="234" t="s">
        <v>87</v>
      </c>
      <c r="AV256" s="13" t="s">
        <v>87</v>
      </c>
      <c r="AW256" s="13" t="s">
        <v>38</v>
      </c>
      <c r="AX256" s="13" t="s">
        <v>85</v>
      </c>
      <c r="AY256" s="234" t="s">
        <v>139</v>
      </c>
    </row>
    <row r="257" s="2" customFormat="1" ht="24.15" customHeight="1">
      <c r="A257" s="40"/>
      <c r="B257" s="41"/>
      <c r="C257" s="206" t="s">
        <v>445</v>
      </c>
      <c r="D257" s="206" t="s">
        <v>141</v>
      </c>
      <c r="E257" s="207" t="s">
        <v>1242</v>
      </c>
      <c r="F257" s="208" t="s">
        <v>282</v>
      </c>
      <c r="G257" s="209" t="s">
        <v>283</v>
      </c>
      <c r="H257" s="210">
        <v>416.39299999999997</v>
      </c>
      <c r="I257" s="211"/>
      <c r="J257" s="212">
        <f>ROUND(I257*H257,2)</f>
        <v>0</v>
      </c>
      <c r="K257" s="208" t="s">
        <v>145</v>
      </c>
      <c r="L257" s="46"/>
      <c r="M257" s="213" t="s">
        <v>75</v>
      </c>
      <c r="N257" s="214" t="s">
        <v>47</v>
      </c>
      <c r="O257" s="86"/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146</v>
      </c>
      <c r="AT257" s="217" t="s">
        <v>141</v>
      </c>
      <c r="AU257" s="217" t="s">
        <v>87</v>
      </c>
      <c r="AY257" s="19" t="s">
        <v>139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85</v>
      </c>
      <c r="BK257" s="218">
        <f>ROUND(I257*H257,2)</f>
        <v>0</v>
      </c>
      <c r="BL257" s="19" t="s">
        <v>146</v>
      </c>
      <c r="BM257" s="217" t="s">
        <v>1243</v>
      </c>
    </row>
    <row r="258" s="2" customFormat="1">
      <c r="A258" s="40"/>
      <c r="B258" s="41"/>
      <c r="C258" s="42"/>
      <c r="D258" s="219" t="s">
        <v>148</v>
      </c>
      <c r="E258" s="42"/>
      <c r="F258" s="220" t="s">
        <v>851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148</v>
      </c>
      <c r="AU258" s="19" t="s">
        <v>87</v>
      </c>
    </row>
    <row r="259" s="13" customFormat="1">
      <c r="A259" s="13"/>
      <c r="B259" s="224"/>
      <c r="C259" s="225"/>
      <c r="D259" s="219" t="s">
        <v>170</v>
      </c>
      <c r="E259" s="226" t="s">
        <v>75</v>
      </c>
      <c r="F259" s="227" t="s">
        <v>1211</v>
      </c>
      <c r="G259" s="225"/>
      <c r="H259" s="228">
        <v>416.39299999999997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170</v>
      </c>
      <c r="AU259" s="234" t="s">
        <v>87</v>
      </c>
      <c r="AV259" s="13" t="s">
        <v>87</v>
      </c>
      <c r="AW259" s="13" t="s">
        <v>38</v>
      </c>
      <c r="AX259" s="13" t="s">
        <v>85</v>
      </c>
      <c r="AY259" s="234" t="s">
        <v>139</v>
      </c>
    </row>
    <row r="260" s="12" customFormat="1" ht="22.8" customHeight="1">
      <c r="A260" s="12"/>
      <c r="B260" s="190"/>
      <c r="C260" s="191"/>
      <c r="D260" s="192" t="s">
        <v>76</v>
      </c>
      <c r="E260" s="204" t="s">
        <v>852</v>
      </c>
      <c r="F260" s="204" t="s">
        <v>853</v>
      </c>
      <c r="G260" s="191"/>
      <c r="H260" s="191"/>
      <c r="I260" s="194"/>
      <c r="J260" s="205">
        <f>BK260</f>
        <v>0</v>
      </c>
      <c r="K260" s="191"/>
      <c r="L260" s="196"/>
      <c r="M260" s="197"/>
      <c r="N260" s="198"/>
      <c r="O260" s="198"/>
      <c r="P260" s="199">
        <f>SUM(P261:P262)</f>
        <v>0</v>
      </c>
      <c r="Q260" s="198"/>
      <c r="R260" s="199">
        <f>SUM(R261:R262)</f>
        <v>0</v>
      </c>
      <c r="S260" s="198"/>
      <c r="T260" s="200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1" t="s">
        <v>85</v>
      </c>
      <c r="AT260" s="202" t="s">
        <v>76</v>
      </c>
      <c r="AU260" s="202" t="s">
        <v>85</v>
      </c>
      <c r="AY260" s="201" t="s">
        <v>139</v>
      </c>
      <c r="BK260" s="203">
        <f>SUM(BK261:BK262)</f>
        <v>0</v>
      </c>
    </row>
    <row r="261" s="2" customFormat="1" ht="24.15" customHeight="1">
      <c r="A261" s="40"/>
      <c r="B261" s="41"/>
      <c r="C261" s="206" t="s">
        <v>449</v>
      </c>
      <c r="D261" s="206" t="s">
        <v>141</v>
      </c>
      <c r="E261" s="207" t="s">
        <v>1244</v>
      </c>
      <c r="F261" s="208" t="s">
        <v>1245</v>
      </c>
      <c r="G261" s="209" t="s">
        <v>283</v>
      </c>
      <c r="H261" s="210">
        <v>36.104999999999997</v>
      </c>
      <c r="I261" s="211"/>
      <c r="J261" s="212">
        <f>ROUND(I261*H261,2)</f>
        <v>0</v>
      </c>
      <c r="K261" s="208" t="s">
        <v>145</v>
      </c>
      <c r="L261" s="46"/>
      <c r="M261" s="213" t="s">
        <v>75</v>
      </c>
      <c r="N261" s="214" t="s">
        <v>47</v>
      </c>
      <c r="O261" s="86"/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146</v>
      </c>
      <c r="AT261" s="217" t="s">
        <v>141</v>
      </c>
      <c r="AU261" s="217" t="s">
        <v>87</v>
      </c>
      <c r="AY261" s="19" t="s">
        <v>139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85</v>
      </c>
      <c r="BK261" s="218">
        <f>ROUND(I261*H261,2)</f>
        <v>0</v>
      </c>
      <c r="BL261" s="19" t="s">
        <v>146</v>
      </c>
      <c r="BM261" s="217" t="s">
        <v>1246</v>
      </c>
    </row>
    <row r="262" s="2" customFormat="1">
      <c r="A262" s="40"/>
      <c r="B262" s="41"/>
      <c r="C262" s="42"/>
      <c r="D262" s="219" t="s">
        <v>148</v>
      </c>
      <c r="E262" s="42"/>
      <c r="F262" s="220" t="s">
        <v>1247</v>
      </c>
      <c r="G262" s="42"/>
      <c r="H262" s="42"/>
      <c r="I262" s="221"/>
      <c r="J262" s="42"/>
      <c r="K262" s="42"/>
      <c r="L262" s="46"/>
      <c r="M262" s="277"/>
      <c r="N262" s="278"/>
      <c r="O262" s="279"/>
      <c r="P262" s="279"/>
      <c r="Q262" s="279"/>
      <c r="R262" s="279"/>
      <c r="S262" s="279"/>
      <c r="T262" s="28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148</v>
      </c>
      <c r="AU262" s="19" t="s">
        <v>87</v>
      </c>
    </row>
    <row r="263" s="2" customFormat="1" ht="6.96" customHeight="1">
      <c r="A263" s="40"/>
      <c r="B263" s="61"/>
      <c r="C263" s="62"/>
      <c r="D263" s="62"/>
      <c r="E263" s="62"/>
      <c r="F263" s="62"/>
      <c r="G263" s="62"/>
      <c r="H263" s="62"/>
      <c r="I263" s="62"/>
      <c r="J263" s="62"/>
      <c r="K263" s="62"/>
      <c r="L263" s="46"/>
      <c r="M263" s="40"/>
      <c r="O263" s="40"/>
      <c r="P263" s="40"/>
      <c r="Q263" s="40"/>
      <c r="R263" s="40"/>
      <c r="S263" s="40"/>
      <c r="T263" s="40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</row>
  </sheetData>
  <sheetProtection sheet="1" autoFilter="0" formatColumns="0" formatRows="0" objects="1" scenarios="1" spinCount="100000" saltValue="rbidWOkKd8oRxGU0ZEdBmCgI/i44xDFTofOjgjXqjey3SsqDs7CV7M3X5fAZqLvUoGAvmwW7eD0jJRTSvRlfwQ==" hashValue="/uxX4u0RtaZlh4yMrxmyTMUdW/F3wZ0LYIUXrBw6HNm8DRYlcqK7uqeN5/vFQqSyr8aC7z+Q5ziTSFT97LczQw==" algorithmName="SHA-512" password="CC35"/>
  <autoFilter ref="C84:K26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1248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ROUND((SUM(BE85:BE226)),  2)</f>
        <v>0</v>
      </c>
      <c r="G33" s="40"/>
      <c r="H33" s="40"/>
      <c r="I33" s="150">
        <v>0.20999999999999999</v>
      </c>
      <c r="J33" s="149">
        <f>ROUND(((SUM(BE85:BE226))*I33),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ROUND((SUM(BF85:BF226)),  2)</f>
        <v>0</v>
      </c>
      <c r="G34" s="40"/>
      <c r="H34" s="40"/>
      <c r="I34" s="150">
        <v>0.14999999999999999</v>
      </c>
      <c r="J34" s="149">
        <f>ROUND(((SUM(BF85:BF226))*I34),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ROUND((SUM(BG85:BG226)),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ROUND((SUM(BH85:BH226)),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ROUND((SUM(BI85:BI226)),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04b - Oprava povrchů-neuznatelné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113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1057</v>
      </c>
      <c r="E62" s="176"/>
      <c r="F62" s="176"/>
      <c r="G62" s="176"/>
      <c r="H62" s="176"/>
      <c r="I62" s="176"/>
      <c r="J62" s="177">
        <f>J139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121</v>
      </c>
      <c r="E63" s="176"/>
      <c r="F63" s="176"/>
      <c r="G63" s="176"/>
      <c r="H63" s="176"/>
      <c r="I63" s="176"/>
      <c r="J63" s="177">
        <f>J171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122</v>
      </c>
      <c r="E64" s="176"/>
      <c r="F64" s="176"/>
      <c r="G64" s="176"/>
      <c r="H64" s="176"/>
      <c r="I64" s="176"/>
      <c r="J64" s="177">
        <f>J197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123</v>
      </c>
      <c r="E65" s="176"/>
      <c r="F65" s="176"/>
      <c r="G65" s="176"/>
      <c r="H65" s="176"/>
      <c r="I65" s="176"/>
      <c r="J65" s="177">
        <f>J224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124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Vodojem Horská, zásobní řady a splašková kanalizace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107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04b - Oprava povrchů-neuznatelné náklady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22</v>
      </c>
      <c r="D79" s="42"/>
      <c r="E79" s="42"/>
      <c r="F79" s="29" t="str">
        <f>F12</f>
        <v>Liberec</v>
      </c>
      <c r="G79" s="42"/>
      <c r="H79" s="42"/>
      <c r="I79" s="34" t="s">
        <v>24</v>
      </c>
      <c r="J79" s="74" t="str">
        <f>IF(J12="","",J12)</f>
        <v>26. 10. 2020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5.65" customHeight="1">
      <c r="A81" s="40"/>
      <c r="B81" s="41"/>
      <c r="C81" s="34" t="s">
        <v>26</v>
      </c>
      <c r="D81" s="42"/>
      <c r="E81" s="42"/>
      <c r="F81" s="29" t="str">
        <f>E15</f>
        <v>Statutární město Liberec</v>
      </c>
      <c r="G81" s="42"/>
      <c r="H81" s="42"/>
      <c r="I81" s="34" t="s">
        <v>34</v>
      </c>
      <c r="J81" s="38" t="str">
        <f>E21</f>
        <v>SNOWPLAN, spol. s r.o.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32</v>
      </c>
      <c r="D82" s="42"/>
      <c r="E82" s="42"/>
      <c r="F82" s="29" t="str">
        <f>IF(E18="","",E18)</f>
        <v>Vyplň údaj</v>
      </c>
      <c r="G82" s="42"/>
      <c r="H82" s="42"/>
      <c r="I82" s="34" t="s">
        <v>39</v>
      </c>
      <c r="J82" s="38" t="str">
        <f>E24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125</v>
      </c>
      <c r="D84" s="182" t="s">
        <v>61</v>
      </c>
      <c r="E84" s="182" t="s">
        <v>57</v>
      </c>
      <c r="F84" s="182" t="s">
        <v>58</v>
      </c>
      <c r="G84" s="182" t="s">
        <v>126</v>
      </c>
      <c r="H84" s="182" t="s">
        <v>127</v>
      </c>
      <c r="I84" s="182" t="s">
        <v>128</v>
      </c>
      <c r="J84" s="182" t="s">
        <v>111</v>
      </c>
      <c r="K84" s="183" t="s">
        <v>129</v>
      </c>
      <c r="L84" s="184"/>
      <c r="M84" s="94" t="s">
        <v>75</v>
      </c>
      <c r="N84" s="95" t="s">
        <v>46</v>
      </c>
      <c r="O84" s="95" t="s">
        <v>130</v>
      </c>
      <c r="P84" s="95" t="s">
        <v>131</v>
      </c>
      <c r="Q84" s="95" t="s">
        <v>132</v>
      </c>
      <c r="R84" s="95" t="s">
        <v>133</v>
      </c>
      <c r="S84" s="95" t="s">
        <v>134</v>
      </c>
      <c r="T84" s="96" t="s">
        <v>135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136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17.9928642</v>
      </c>
      <c r="S85" s="98"/>
      <c r="T85" s="188">
        <f>T86</f>
        <v>1122.9655959999998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76</v>
      </c>
      <c r="AU85" s="19" t="s">
        <v>112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76</v>
      </c>
      <c r="E86" s="193" t="s">
        <v>137</v>
      </c>
      <c r="F86" s="193" t="s">
        <v>138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P87+P139+P171+P197+P224</f>
        <v>0</v>
      </c>
      <c r="Q86" s="198"/>
      <c r="R86" s="199">
        <f>R87+R139+R171+R197+R224</f>
        <v>17.9928642</v>
      </c>
      <c r="S86" s="198"/>
      <c r="T86" s="200">
        <f>T87+T139+T171+T197+T224</f>
        <v>1122.9655959999998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85</v>
      </c>
      <c r="AT86" s="202" t="s">
        <v>76</v>
      </c>
      <c r="AU86" s="202" t="s">
        <v>77</v>
      </c>
      <c r="AY86" s="201" t="s">
        <v>139</v>
      </c>
      <c r="BK86" s="203">
        <f>BK87+BK139+BK171+BK197+BK224</f>
        <v>0</v>
      </c>
    </row>
    <row r="87" s="12" customFormat="1" ht="22.8" customHeight="1">
      <c r="A87" s="12"/>
      <c r="B87" s="190"/>
      <c r="C87" s="191"/>
      <c r="D87" s="192" t="s">
        <v>76</v>
      </c>
      <c r="E87" s="204" t="s">
        <v>85</v>
      </c>
      <c r="F87" s="204" t="s">
        <v>140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SUM(P88:P138)</f>
        <v>0</v>
      </c>
      <c r="Q87" s="198"/>
      <c r="R87" s="199">
        <f>SUM(R88:R138)</f>
        <v>0.046384439999999999</v>
      </c>
      <c r="S87" s="198"/>
      <c r="T87" s="200">
        <f>SUM(T88:T138)</f>
        <v>1122.9655959999998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85</v>
      </c>
      <c r="AT87" s="202" t="s">
        <v>76</v>
      </c>
      <c r="AU87" s="202" t="s">
        <v>85</v>
      </c>
      <c r="AY87" s="201" t="s">
        <v>139</v>
      </c>
      <c r="BK87" s="203">
        <f>SUM(BK88:BK138)</f>
        <v>0</v>
      </c>
    </row>
    <row r="88" s="2" customFormat="1" ht="24.15" customHeight="1">
      <c r="A88" s="40"/>
      <c r="B88" s="41"/>
      <c r="C88" s="206" t="s">
        <v>85</v>
      </c>
      <c r="D88" s="206" t="s">
        <v>141</v>
      </c>
      <c r="E88" s="207" t="s">
        <v>1249</v>
      </c>
      <c r="F88" s="208" t="s">
        <v>1250</v>
      </c>
      <c r="G88" s="209" t="s">
        <v>207</v>
      </c>
      <c r="H88" s="210">
        <v>32.100000000000001</v>
      </c>
      <c r="I88" s="211"/>
      <c r="J88" s="212">
        <f>ROUND(I88*H88,2)</f>
        <v>0</v>
      </c>
      <c r="K88" s="208" t="s">
        <v>145</v>
      </c>
      <c r="L88" s="46"/>
      <c r="M88" s="213" t="s">
        <v>75</v>
      </c>
      <c r="N88" s="214" t="s">
        <v>47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0.29499999999999998</v>
      </c>
      <c r="T88" s="216">
        <f>S88*H88</f>
        <v>9.4695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146</v>
      </c>
      <c r="AT88" s="217" t="s">
        <v>141</v>
      </c>
      <c r="AU88" s="217" t="s">
        <v>87</v>
      </c>
      <c r="AY88" s="19" t="s">
        <v>139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85</v>
      </c>
      <c r="BK88" s="218">
        <f>ROUND(I88*H88,2)</f>
        <v>0</v>
      </c>
      <c r="BL88" s="19" t="s">
        <v>146</v>
      </c>
      <c r="BM88" s="217" t="s">
        <v>1251</v>
      </c>
    </row>
    <row r="89" s="2" customFormat="1">
      <c r="A89" s="40"/>
      <c r="B89" s="41"/>
      <c r="C89" s="42"/>
      <c r="D89" s="219" t="s">
        <v>148</v>
      </c>
      <c r="E89" s="42"/>
      <c r="F89" s="220" t="s">
        <v>1252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148</v>
      </c>
      <c r="AU89" s="19" t="s">
        <v>87</v>
      </c>
    </row>
    <row r="90" s="13" customFormat="1">
      <c r="A90" s="13"/>
      <c r="B90" s="224"/>
      <c r="C90" s="225"/>
      <c r="D90" s="219" t="s">
        <v>170</v>
      </c>
      <c r="E90" s="226" t="s">
        <v>75</v>
      </c>
      <c r="F90" s="227" t="s">
        <v>1253</v>
      </c>
      <c r="G90" s="225"/>
      <c r="H90" s="228">
        <v>32.100000000000001</v>
      </c>
      <c r="I90" s="229"/>
      <c r="J90" s="225"/>
      <c r="K90" s="225"/>
      <c r="L90" s="230"/>
      <c r="M90" s="231"/>
      <c r="N90" s="232"/>
      <c r="O90" s="232"/>
      <c r="P90" s="232"/>
      <c r="Q90" s="232"/>
      <c r="R90" s="232"/>
      <c r="S90" s="232"/>
      <c r="T90" s="23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4" t="s">
        <v>170</v>
      </c>
      <c r="AU90" s="234" t="s">
        <v>87</v>
      </c>
      <c r="AV90" s="13" t="s">
        <v>87</v>
      </c>
      <c r="AW90" s="13" t="s">
        <v>38</v>
      </c>
      <c r="AX90" s="13" t="s">
        <v>85</v>
      </c>
      <c r="AY90" s="234" t="s">
        <v>139</v>
      </c>
    </row>
    <row r="91" s="2" customFormat="1" ht="37.8" customHeight="1">
      <c r="A91" s="40"/>
      <c r="B91" s="41"/>
      <c r="C91" s="206" t="s">
        <v>87</v>
      </c>
      <c r="D91" s="206" t="s">
        <v>141</v>
      </c>
      <c r="E91" s="207" t="s">
        <v>1063</v>
      </c>
      <c r="F91" s="208" t="s">
        <v>1064</v>
      </c>
      <c r="G91" s="209" t="s">
        <v>207</v>
      </c>
      <c r="H91" s="210">
        <v>507.09199999999998</v>
      </c>
      <c r="I91" s="211"/>
      <c r="J91" s="212">
        <f>ROUND(I91*H91,2)</f>
        <v>0</v>
      </c>
      <c r="K91" s="208" t="s">
        <v>145</v>
      </c>
      <c r="L91" s="46"/>
      <c r="M91" s="213" t="s">
        <v>75</v>
      </c>
      <c r="N91" s="214" t="s">
        <v>47</v>
      </c>
      <c r="O91" s="86"/>
      <c r="P91" s="215">
        <f>O91*H91</f>
        <v>0</v>
      </c>
      <c r="Q91" s="215">
        <v>0</v>
      </c>
      <c r="R91" s="215">
        <f>Q91*H91</f>
        <v>0</v>
      </c>
      <c r="S91" s="215">
        <v>0.29999999999999999</v>
      </c>
      <c r="T91" s="216">
        <f>S91*H91</f>
        <v>152.1276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146</v>
      </c>
      <c r="AT91" s="217" t="s">
        <v>141</v>
      </c>
      <c r="AU91" s="217" t="s">
        <v>87</v>
      </c>
      <c r="AY91" s="19" t="s">
        <v>139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85</v>
      </c>
      <c r="BK91" s="218">
        <f>ROUND(I91*H91,2)</f>
        <v>0</v>
      </c>
      <c r="BL91" s="19" t="s">
        <v>146</v>
      </c>
      <c r="BM91" s="217" t="s">
        <v>1065</v>
      </c>
    </row>
    <row r="92" s="2" customFormat="1">
      <c r="A92" s="40"/>
      <c r="B92" s="41"/>
      <c r="C92" s="42"/>
      <c r="D92" s="219" t="s">
        <v>148</v>
      </c>
      <c r="E92" s="42"/>
      <c r="F92" s="220" t="s">
        <v>1066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148</v>
      </c>
      <c r="AU92" s="19" t="s">
        <v>87</v>
      </c>
    </row>
    <row r="93" s="15" customFormat="1">
      <c r="A93" s="15"/>
      <c r="B93" s="246"/>
      <c r="C93" s="247"/>
      <c r="D93" s="219" t="s">
        <v>170</v>
      </c>
      <c r="E93" s="248" t="s">
        <v>75</v>
      </c>
      <c r="F93" s="249" t="s">
        <v>1254</v>
      </c>
      <c r="G93" s="247"/>
      <c r="H93" s="248" t="s">
        <v>75</v>
      </c>
      <c r="I93" s="250"/>
      <c r="J93" s="247"/>
      <c r="K93" s="247"/>
      <c r="L93" s="251"/>
      <c r="M93" s="252"/>
      <c r="N93" s="253"/>
      <c r="O93" s="253"/>
      <c r="P93" s="253"/>
      <c r="Q93" s="253"/>
      <c r="R93" s="253"/>
      <c r="S93" s="253"/>
      <c r="T93" s="254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5" t="s">
        <v>170</v>
      </c>
      <c r="AU93" s="255" t="s">
        <v>87</v>
      </c>
      <c r="AV93" s="15" t="s">
        <v>85</v>
      </c>
      <c r="AW93" s="15" t="s">
        <v>38</v>
      </c>
      <c r="AX93" s="15" t="s">
        <v>77</v>
      </c>
      <c r="AY93" s="255" t="s">
        <v>139</v>
      </c>
    </row>
    <row r="94" s="13" customFormat="1">
      <c r="A94" s="13"/>
      <c r="B94" s="224"/>
      <c r="C94" s="225"/>
      <c r="D94" s="219" t="s">
        <v>170</v>
      </c>
      <c r="E94" s="226" t="s">
        <v>75</v>
      </c>
      <c r="F94" s="227" t="s">
        <v>1255</v>
      </c>
      <c r="G94" s="225"/>
      <c r="H94" s="228">
        <v>466.81599999999997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4" t="s">
        <v>170</v>
      </c>
      <c r="AU94" s="234" t="s">
        <v>87</v>
      </c>
      <c r="AV94" s="13" t="s">
        <v>87</v>
      </c>
      <c r="AW94" s="13" t="s">
        <v>38</v>
      </c>
      <c r="AX94" s="13" t="s">
        <v>77</v>
      </c>
      <c r="AY94" s="234" t="s">
        <v>139</v>
      </c>
    </row>
    <row r="95" s="13" customFormat="1">
      <c r="A95" s="13"/>
      <c r="B95" s="224"/>
      <c r="C95" s="225"/>
      <c r="D95" s="219" t="s">
        <v>170</v>
      </c>
      <c r="E95" s="226" t="s">
        <v>75</v>
      </c>
      <c r="F95" s="227" t="s">
        <v>1256</v>
      </c>
      <c r="G95" s="225"/>
      <c r="H95" s="228">
        <v>8.1760000000000002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170</v>
      </c>
      <c r="AU95" s="234" t="s">
        <v>87</v>
      </c>
      <c r="AV95" s="13" t="s">
        <v>87</v>
      </c>
      <c r="AW95" s="13" t="s">
        <v>38</v>
      </c>
      <c r="AX95" s="13" t="s">
        <v>77</v>
      </c>
      <c r="AY95" s="234" t="s">
        <v>139</v>
      </c>
    </row>
    <row r="96" s="13" customFormat="1">
      <c r="A96" s="13"/>
      <c r="B96" s="224"/>
      <c r="C96" s="225"/>
      <c r="D96" s="219" t="s">
        <v>170</v>
      </c>
      <c r="E96" s="226" t="s">
        <v>75</v>
      </c>
      <c r="F96" s="227" t="s">
        <v>1253</v>
      </c>
      <c r="G96" s="225"/>
      <c r="H96" s="228">
        <v>32.100000000000001</v>
      </c>
      <c r="I96" s="229"/>
      <c r="J96" s="225"/>
      <c r="K96" s="225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170</v>
      </c>
      <c r="AU96" s="234" t="s">
        <v>87</v>
      </c>
      <c r="AV96" s="13" t="s">
        <v>87</v>
      </c>
      <c r="AW96" s="13" t="s">
        <v>38</v>
      </c>
      <c r="AX96" s="13" t="s">
        <v>77</v>
      </c>
      <c r="AY96" s="234" t="s">
        <v>139</v>
      </c>
    </row>
    <row r="97" s="16" customFormat="1">
      <c r="A97" s="16"/>
      <c r="B97" s="256"/>
      <c r="C97" s="257"/>
      <c r="D97" s="219" t="s">
        <v>170</v>
      </c>
      <c r="E97" s="258" t="s">
        <v>75</v>
      </c>
      <c r="F97" s="259" t="s">
        <v>236</v>
      </c>
      <c r="G97" s="257"/>
      <c r="H97" s="260">
        <v>507.09199999999998</v>
      </c>
      <c r="I97" s="261"/>
      <c r="J97" s="257"/>
      <c r="K97" s="257"/>
      <c r="L97" s="262"/>
      <c r="M97" s="263"/>
      <c r="N97" s="264"/>
      <c r="O97" s="264"/>
      <c r="P97" s="264"/>
      <c r="Q97" s="264"/>
      <c r="R97" s="264"/>
      <c r="S97" s="264"/>
      <c r="T97" s="265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T97" s="266" t="s">
        <v>170</v>
      </c>
      <c r="AU97" s="266" t="s">
        <v>87</v>
      </c>
      <c r="AV97" s="16" t="s">
        <v>146</v>
      </c>
      <c r="AW97" s="16" t="s">
        <v>38</v>
      </c>
      <c r="AX97" s="16" t="s">
        <v>85</v>
      </c>
      <c r="AY97" s="266" t="s">
        <v>139</v>
      </c>
    </row>
    <row r="98" s="2" customFormat="1" ht="37.8" customHeight="1">
      <c r="A98" s="40"/>
      <c r="B98" s="41"/>
      <c r="C98" s="206" t="s">
        <v>153</v>
      </c>
      <c r="D98" s="206" t="s">
        <v>141</v>
      </c>
      <c r="E98" s="207" t="s">
        <v>1071</v>
      </c>
      <c r="F98" s="208" t="s">
        <v>1072</v>
      </c>
      <c r="G98" s="209" t="s">
        <v>207</v>
      </c>
      <c r="H98" s="210">
        <v>8.1760000000000002</v>
      </c>
      <c r="I98" s="211"/>
      <c r="J98" s="212">
        <f>ROUND(I98*H98,2)</f>
        <v>0</v>
      </c>
      <c r="K98" s="208" t="s">
        <v>145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0.44</v>
      </c>
      <c r="T98" s="216">
        <f>S98*H98</f>
        <v>3.5974400000000002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146</v>
      </c>
      <c r="AT98" s="217" t="s">
        <v>141</v>
      </c>
      <c r="AU98" s="217" t="s">
        <v>87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146</v>
      </c>
      <c r="BM98" s="217" t="s">
        <v>1257</v>
      </c>
    </row>
    <row r="99" s="2" customFormat="1">
      <c r="A99" s="40"/>
      <c r="B99" s="41"/>
      <c r="C99" s="42"/>
      <c r="D99" s="219" t="s">
        <v>148</v>
      </c>
      <c r="E99" s="42"/>
      <c r="F99" s="220" t="s">
        <v>1066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148</v>
      </c>
      <c r="AU99" s="19" t="s">
        <v>87</v>
      </c>
    </row>
    <row r="100" s="15" customFormat="1">
      <c r="A100" s="15"/>
      <c r="B100" s="246"/>
      <c r="C100" s="247"/>
      <c r="D100" s="219" t="s">
        <v>170</v>
      </c>
      <c r="E100" s="248" t="s">
        <v>75</v>
      </c>
      <c r="F100" s="249" t="s">
        <v>1258</v>
      </c>
      <c r="G100" s="247"/>
      <c r="H100" s="248" t="s">
        <v>75</v>
      </c>
      <c r="I100" s="250"/>
      <c r="J100" s="247"/>
      <c r="K100" s="247"/>
      <c r="L100" s="251"/>
      <c r="M100" s="252"/>
      <c r="N100" s="253"/>
      <c r="O100" s="253"/>
      <c r="P100" s="253"/>
      <c r="Q100" s="253"/>
      <c r="R100" s="253"/>
      <c r="S100" s="253"/>
      <c r="T100" s="254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5" t="s">
        <v>170</v>
      </c>
      <c r="AU100" s="255" t="s">
        <v>87</v>
      </c>
      <c r="AV100" s="15" t="s">
        <v>85</v>
      </c>
      <c r="AW100" s="15" t="s">
        <v>38</v>
      </c>
      <c r="AX100" s="15" t="s">
        <v>77</v>
      </c>
      <c r="AY100" s="255" t="s">
        <v>139</v>
      </c>
    </row>
    <row r="101" s="13" customFormat="1">
      <c r="A101" s="13"/>
      <c r="B101" s="224"/>
      <c r="C101" s="225"/>
      <c r="D101" s="219" t="s">
        <v>170</v>
      </c>
      <c r="E101" s="226" t="s">
        <v>75</v>
      </c>
      <c r="F101" s="227" t="s">
        <v>1256</v>
      </c>
      <c r="G101" s="225"/>
      <c r="H101" s="228">
        <v>8.1760000000000002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170</v>
      </c>
      <c r="AU101" s="234" t="s">
        <v>87</v>
      </c>
      <c r="AV101" s="13" t="s">
        <v>87</v>
      </c>
      <c r="AW101" s="13" t="s">
        <v>38</v>
      </c>
      <c r="AX101" s="13" t="s">
        <v>77</v>
      </c>
      <c r="AY101" s="234" t="s">
        <v>139</v>
      </c>
    </row>
    <row r="102" s="14" customFormat="1">
      <c r="A102" s="14"/>
      <c r="B102" s="235"/>
      <c r="C102" s="236"/>
      <c r="D102" s="219" t="s">
        <v>170</v>
      </c>
      <c r="E102" s="237" t="s">
        <v>75</v>
      </c>
      <c r="F102" s="238" t="s">
        <v>172</v>
      </c>
      <c r="G102" s="236"/>
      <c r="H102" s="239">
        <v>8.1760000000000002</v>
      </c>
      <c r="I102" s="240"/>
      <c r="J102" s="236"/>
      <c r="K102" s="236"/>
      <c r="L102" s="241"/>
      <c r="M102" s="242"/>
      <c r="N102" s="243"/>
      <c r="O102" s="243"/>
      <c r="P102" s="243"/>
      <c r="Q102" s="243"/>
      <c r="R102" s="243"/>
      <c r="S102" s="243"/>
      <c r="T102" s="24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5" t="s">
        <v>170</v>
      </c>
      <c r="AU102" s="245" t="s">
        <v>87</v>
      </c>
      <c r="AV102" s="14" t="s">
        <v>153</v>
      </c>
      <c r="AW102" s="14" t="s">
        <v>38</v>
      </c>
      <c r="AX102" s="14" t="s">
        <v>85</v>
      </c>
      <c r="AY102" s="245" t="s">
        <v>139</v>
      </c>
    </row>
    <row r="103" s="2" customFormat="1" ht="24.15" customHeight="1">
      <c r="A103" s="40"/>
      <c r="B103" s="41"/>
      <c r="C103" s="206" t="s">
        <v>146</v>
      </c>
      <c r="D103" s="206" t="s">
        <v>141</v>
      </c>
      <c r="E103" s="207" t="s">
        <v>1074</v>
      </c>
      <c r="F103" s="208" t="s">
        <v>1075</v>
      </c>
      <c r="G103" s="209" t="s">
        <v>207</v>
      </c>
      <c r="H103" s="210">
        <v>466.81599999999997</v>
      </c>
      <c r="I103" s="211"/>
      <c r="J103" s="212">
        <f>ROUND(I103*H103,2)</f>
        <v>0</v>
      </c>
      <c r="K103" s="208" t="s">
        <v>75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1.76</v>
      </c>
      <c r="T103" s="216">
        <f>S103*H103</f>
        <v>821.59615999999994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146</v>
      </c>
      <c r="AT103" s="217" t="s">
        <v>141</v>
      </c>
      <c r="AU103" s="217" t="s">
        <v>87</v>
      </c>
      <c r="AY103" s="19" t="s">
        <v>139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146</v>
      </c>
      <c r="BM103" s="217" t="s">
        <v>1076</v>
      </c>
    </row>
    <row r="104" s="15" customFormat="1">
      <c r="A104" s="15"/>
      <c r="B104" s="246"/>
      <c r="C104" s="247"/>
      <c r="D104" s="219" t="s">
        <v>170</v>
      </c>
      <c r="E104" s="248" t="s">
        <v>75</v>
      </c>
      <c r="F104" s="249" t="s">
        <v>1254</v>
      </c>
      <c r="G104" s="247"/>
      <c r="H104" s="248" t="s">
        <v>75</v>
      </c>
      <c r="I104" s="250"/>
      <c r="J104" s="247"/>
      <c r="K104" s="247"/>
      <c r="L104" s="251"/>
      <c r="M104" s="252"/>
      <c r="N104" s="253"/>
      <c r="O104" s="253"/>
      <c r="P104" s="253"/>
      <c r="Q104" s="253"/>
      <c r="R104" s="253"/>
      <c r="S104" s="253"/>
      <c r="T104" s="254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5" t="s">
        <v>170</v>
      </c>
      <c r="AU104" s="255" t="s">
        <v>87</v>
      </c>
      <c r="AV104" s="15" t="s">
        <v>85</v>
      </c>
      <c r="AW104" s="15" t="s">
        <v>38</v>
      </c>
      <c r="AX104" s="15" t="s">
        <v>77</v>
      </c>
      <c r="AY104" s="255" t="s">
        <v>139</v>
      </c>
    </row>
    <row r="105" s="13" customFormat="1">
      <c r="A105" s="13"/>
      <c r="B105" s="224"/>
      <c r="C105" s="225"/>
      <c r="D105" s="219" t="s">
        <v>170</v>
      </c>
      <c r="E105" s="226" t="s">
        <v>75</v>
      </c>
      <c r="F105" s="227" t="s">
        <v>1255</v>
      </c>
      <c r="G105" s="225"/>
      <c r="H105" s="228">
        <v>466.81599999999997</v>
      </c>
      <c r="I105" s="229"/>
      <c r="J105" s="225"/>
      <c r="K105" s="225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170</v>
      </c>
      <c r="AU105" s="234" t="s">
        <v>87</v>
      </c>
      <c r="AV105" s="13" t="s">
        <v>87</v>
      </c>
      <c r="AW105" s="13" t="s">
        <v>38</v>
      </c>
      <c r="AX105" s="13" t="s">
        <v>77</v>
      </c>
      <c r="AY105" s="234" t="s">
        <v>139</v>
      </c>
    </row>
    <row r="106" s="14" customFormat="1">
      <c r="A106" s="14"/>
      <c r="B106" s="235"/>
      <c r="C106" s="236"/>
      <c r="D106" s="219" t="s">
        <v>170</v>
      </c>
      <c r="E106" s="237" t="s">
        <v>75</v>
      </c>
      <c r="F106" s="238" t="s">
        <v>172</v>
      </c>
      <c r="G106" s="236"/>
      <c r="H106" s="239">
        <v>466.81599999999997</v>
      </c>
      <c r="I106" s="240"/>
      <c r="J106" s="236"/>
      <c r="K106" s="236"/>
      <c r="L106" s="241"/>
      <c r="M106" s="242"/>
      <c r="N106" s="243"/>
      <c r="O106" s="243"/>
      <c r="P106" s="243"/>
      <c r="Q106" s="243"/>
      <c r="R106" s="243"/>
      <c r="S106" s="243"/>
      <c r="T106" s="24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5" t="s">
        <v>170</v>
      </c>
      <c r="AU106" s="245" t="s">
        <v>87</v>
      </c>
      <c r="AV106" s="14" t="s">
        <v>153</v>
      </c>
      <c r="AW106" s="14" t="s">
        <v>38</v>
      </c>
      <c r="AX106" s="14" t="s">
        <v>85</v>
      </c>
      <c r="AY106" s="245" t="s">
        <v>139</v>
      </c>
    </row>
    <row r="107" s="2" customFormat="1" ht="24.15" customHeight="1">
      <c r="A107" s="40"/>
      <c r="B107" s="41"/>
      <c r="C107" s="206" t="s">
        <v>160</v>
      </c>
      <c r="D107" s="206" t="s">
        <v>141</v>
      </c>
      <c r="E107" s="207" t="s">
        <v>1259</v>
      </c>
      <c r="F107" s="208" t="s">
        <v>1260</v>
      </c>
      <c r="G107" s="209" t="s">
        <v>207</v>
      </c>
      <c r="H107" s="210">
        <v>466.81599999999997</v>
      </c>
      <c r="I107" s="211"/>
      <c r="J107" s="212">
        <f>ROUND(I107*H107,2)</f>
        <v>0</v>
      </c>
      <c r="K107" s="208" t="s">
        <v>75</v>
      </c>
      <c r="L107" s="46"/>
      <c r="M107" s="213" t="s">
        <v>75</v>
      </c>
      <c r="N107" s="214" t="s">
        <v>47</v>
      </c>
      <c r="O107" s="86"/>
      <c r="P107" s="215">
        <f>O107*H107</f>
        <v>0</v>
      </c>
      <c r="Q107" s="215">
        <v>9.0000000000000006E-05</v>
      </c>
      <c r="R107" s="215">
        <f>Q107*H107</f>
        <v>0.042013439999999999</v>
      </c>
      <c r="S107" s="215">
        <v>0.25600000000000001</v>
      </c>
      <c r="T107" s="216">
        <f>S107*H107</f>
        <v>119.504896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146</v>
      </c>
      <c r="AT107" s="217" t="s">
        <v>141</v>
      </c>
      <c r="AU107" s="217" t="s">
        <v>87</v>
      </c>
      <c r="AY107" s="19" t="s">
        <v>139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85</v>
      </c>
      <c r="BK107" s="218">
        <f>ROUND(I107*H107,2)</f>
        <v>0</v>
      </c>
      <c r="BL107" s="19" t="s">
        <v>146</v>
      </c>
      <c r="BM107" s="217" t="s">
        <v>1261</v>
      </c>
    </row>
    <row r="108" s="15" customFormat="1">
      <c r="A108" s="15"/>
      <c r="B108" s="246"/>
      <c r="C108" s="247"/>
      <c r="D108" s="219" t="s">
        <v>170</v>
      </c>
      <c r="E108" s="248" t="s">
        <v>75</v>
      </c>
      <c r="F108" s="249" t="s">
        <v>1254</v>
      </c>
      <c r="G108" s="247"/>
      <c r="H108" s="248" t="s">
        <v>75</v>
      </c>
      <c r="I108" s="250"/>
      <c r="J108" s="247"/>
      <c r="K108" s="247"/>
      <c r="L108" s="251"/>
      <c r="M108" s="252"/>
      <c r="N108" s="253"/>
      <c r="O108" s="253"/>
      <c r="P108" s="253"/>
      <c r="Q108" s="253"/>
      <c r="R108" s="253"/>
      <c r="S108" s="253"/>
      <c r="T108" s="254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5" t="s">
        <v>170</v>
      </c>
      <c r="AU108" s="255" t="s">
        <v>87</v>
      </c>
      <c r="AV108" s="15" t="s">
        <v>85</v>
      </c>
      <c r="AW108" s="15" t="s">
        <v>38</v>
      </c>
      <c r="AX108" s="15" t="s">
        <v>77</v>
      </c>
      <c r="AY108" s="255" t="s">
        <v>139</v>
      </c>
    </row>
    <row r="109" s="13" customFormat="1">
      <c r="A109" s="13"/>
      <c r="B109" s="224"/>
      <c r="C109" s="225"/>
      <c r="D109" s="219" t="s">
        <v>170</v>
      </c>
      <c r="E109" s="226" t="s">
        <v>75</v>
      </c>
      <c r="F109" s="227" t="s">
        <v>1255</v>
      </c>
      <c r="G109" s="225"/>
      <c r="H109" s="228">
        <v>466.81599999999997</v>
      </c>
      <c r="I109" s="229"/>
      <c r="J109" s="225"/>
      <c r="K109" s="225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170</v>
      </c>
      <c r="AU109" s="234" t="s">
        <v>87</v>
      </c>
      <c r="AV109" s="13" t="s">
        <v>87</v>
      </c>
      <c r="AW109" s="13" t="s">
        <v>38</v>
      </c>
      <c r="AX109" s="13" t="s">
        <v>77</v>
      </c>
      <c r="AY109" s="234" t="s">
        <v>139</v>
      </c>
    </row>
    <row r="110" s="14" customFormat="1">
      <c r="A110" s="14"/>
      <c r="B110" s="235"/>
      <c r="C110" s="236"/>
      <c r="D110" s="219" t="s">
        <v>170</v>
      </c>
      <c r="E110" s="237" t="s">
        <v>75</v>
      </c>
      <c r="F110" s="238" t="s">
        <v>172</v>
      </c>
      <c r="G110" s="236"/>
      <c r="H110" s="239">
        <v>466.81599999999997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170</v>
      </c>
      <c r="AU110" s="245" t="s">
        <v>87</v>
      </c>
      <c r="AV110" s="14" t="s">
        <v>153</v>
      </c>
      <c r="AW110" s="14" t="s">
        <v>38</v>
      </c>
      <c r="AX110" s="14" t="s">
        <v>85</v>
      </c>
      <c r="AY110" s="245" t="s">
        <v>139</v>
      </c>
    </row>
    <row r="111" s="2" customFormat="1" ht="24.15" customHeight="1">
      <c r="A111" s="40"/>
      <c r="B111" s="41"/>
      <c r="C111" s="206" t="s">
        <v>164</v>
      </c>
      <c r="D111" s="206" t="s">
        <v>141</v>
      </c>
      <c r="E111" s="207" t="s">
        <v>1086</v>
      </c>
      <c r="F111" s="208" t="s">
        <v>1087</v>
      </c>
      <c r="G111" s="209" t="s">
        <v>144</v>
      </c>
      <c r="H111" s="210">
        <v>8</v>
      </c>
      <c r="I111" s="211"/>
      <c r="J111" s="212">
        <f>ROUND(I111*H111,2)</f>
        <v>0</v>
      </c>
      <c r="K111" s="208" t="s">
        <v>145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0.28999999999999998</v>
      </c>
      <c r="T111" s="216">
        <f>S111*H111</f>
        <v>2.3199999999999998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146</v>
      </c>
      <c r="AT111" s="217" t="s">
        <v>141</v>
      </c>
      <c r="AU111" s="217" t="s">
        <v>87</v>
      </c>
      <c r="AY111" s="19" t="s">
        <v>139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146</v>
      </c>
      <c r="BM111" s="217" t="s">
        <v>1088</v>
      </c>
    </row>
    <row r="112" s="2" customFormat="1">
      <c r="A112" s="40"/>
      <c r="B112" s="41"/>
      <c r="C112" s="42"/>
      <c r="D112" s="219" t="s">
        <v>148</v>
      </c>
      <c r="E112" s="42"/>
      <c r="F112" s="220" t="s">
        <v>1089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148</v>
      </c>
      <c r="AU112" s="19" t="s">
        <v>87</v>
      </c>
    </row>
    <row r="113" s="13" customFormat="1">
      <c r="A113" s="13"/>
      <c r="B113" s="224"/>
      <c r="C113" s="225"/>
      <c r="D113" s="219" t="s">
        <v>170</v>
      </c>
      <c r="E113" s="226" t="s">
        <v>75</v>
      </c>
      <c r="F113" s="227" t="s">
        <v>1262</v>
      </c>
      <c r="G113" s="225"/>
      <c r="H113" s="228">
        <v>8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170</v>
      </c>
      <c r="AU113" s="234" t="s">
        <v>87</v>
      </c>
      <c r="AV113" s="13" t="s">
        <v>87</v>
      </c>
      <c r="AW113" s="13" t="s">
        <v>38</v>
      </c>
      <c r="AX113" s="13" t="s">
        <v>85</v>
      </c>
      <c r="AY113" s="234" t="s">
        <v>139</v>
      </c>
    </row>
    <row r="114" s="2" customFormat="1" ht="24.15" customHeight="1">
      <c r="A114" s="40"/>
      <c r="B114" s="41"/>
      <c r="C114" s="206" t="s">
        <v>176</v>
      </c>
      <c r="D114" s="206" t="s">
        <v>141</v>
      </c>
      <c r="E114" s="207" t="s">
        <v>1091</v>
      </c>
      <c r="F114" s="208" t="s">
        <v>1092</v>
      </c>
      <c r="G114" s="209" t="s">
        <v>144</v>
      </c>
      <c r="H114" s="210">
        <v>70</v>
      </c>
      <c r="I114" s="211"/>
      <c r="J114" s="212">
        <f>ROUND(I114*H114,2)</f>
        <v>0</v>
      </c>
      <c r="K114" s="208" t="s">
        <v>145</v>
      </c>
      <c r="L114" s="46"/>
      <c r="M114" s="213" t="s">
        <v>75</v>
      </c>
      <c r="N114" s="214" t="s">
        <v>47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0.20499999999999999</v>
      </c>
      <c r="T114" s="216">
        <f>S114*H114</f>
        <v>14.35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146</v>
      </c>
      <c r="AT114" s="217" t="s">
        <v>141</v>
      </c>
      <c r="AU114" s="217" t="s">
        <v>87</v>
      </c>
      <c r="AY114" s="19" t="s">
        <v>139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85</v>
      </c>
      <c r="BK114" s="218">
        <f>ROUND(I114*H114,2)</f>
        <v>0</v>
      </c>
      <c r="BL114" s="19" t="s">
        <v>146</v>
      </c>
      <c r="BM114" s="217" t="s">
        <v>1093</v>
      </c>
    </row>
    <row r="115" s="2" customFormat="1">
      <c r="A115" s="40"/>
      <c r="B115" s="41"/>
      <c r="C115" s="42"/>
      <c r="D115" s="219" t="s">
        <v>148</v>
      </c>
      <c r="E115" s="42"/>
      <c r="F115" s="220" t="s">
        <v>1089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148</v>
      </c>
      <c r="AU115" s="19" t="s">
        <v>87</v>
      </c>
    </row>
    <row r="116" s="13" customFormat="1">
      <c r="A116" s="13"/>
      <c r="B116" s="224"/>
      <c r="C116" s="225"/>
      <c r="D116" s="219" t="s">
        <v>170</v>
      </c>
      <c r="E116" s="226" t="s">
        <v>75</v>
      </c>
      <c r="F116" s="227" t="s">
        <v>1263</v>
      </c>
      <c r="G116" s="225"/>
      <c r="H116" s="228">
        <v>70</v>
      </c>
      <c r="I116" s="229"/>
      <c r="J116" s="225"/>
      <c r="K116" s="225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170</v>
      </c>
      <c r="AU116" s="234" t="s">
        <v>87</v>
      </c>
      <c r="AV116" s="13" t="s">
        <v>87</v>
      </c>
      <c r="AW116" s="13" t="s">
        <v>38</v>
      </c>
      <c r="AX116" s="13" t="s">
        <v>85</v>
      </c>
      <c r="AY116" s="234" t="s">
        <v>139</v>
      </c>
    </row>
    <row r="117" s="2" customFormat="1" ht="14.4" customHeight="1">
      <c r="A117" s="40"/>
      <c r="B117" s="41"/>
      <c r="C117" s="206" t="s">
        <v>180</v>
      </c>
      <c r="D117" s="206" t="s">
        <v>141</v>
      </c>
      <c r="E117" s="207" t="s">
        <v>1264</v>
      </c>
      <c r="F117" s="208" t="s">
        <v>1265</v>
      </c>
      <c r="G117" s="209" t="s">
        <v>207</v>
      </c>
      <c r="H117" s="210">
        <v>145.70400000000001</v>
      </c>
      <c r="I117" s="211"/>
      <c r="J117" s="212">
        <f>ROUND(I117*H117,2)</f>
        <v>0</v>
      </c>
      <c r="K117" s="208" t="s">
        <v>145</v>
      </c>
      <c r="L117" s="46"/>
      <c r="M117" s="213" t="s">
        <v>75</v>
      </c>
      <c r="N117" s="214" t="s">
        <v>47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146</v>
      </c>
      <c r="AT117" s="217" t="s">
        <v>141</v>
      </c>
      <c r="AU117" s="217" t="s">
        <v>87</v>
      </c>
      <c r="AY117" s="19" t="s">
        <v>139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85</v>
      </c>
      <c r="BK117" s="218">
        <f>ROUND(I117*H117,2)</f>
        <v>0</v>
      </c>
      <c r="BL117" s="19" t="s">
        <v>146</v>
      </c>
      <c r="BM117" s="217" t="s">
        <v>1266</v>
      </c>
    </row>
    <row r="118" s="2" customFormat="1">
      <c r="A118" s="40"/>
      <c r="B118" s="41"/>
      <c r="C118" s="42"/>
      <c r="D118" s="219" t="s">
        <v>148</v>
      </c>
      <c r="E118" s="42"/>
      <c r="F118" s="220" t="s">
        <v>1098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148</v>
      </c>
      <c r="AU118" s="19" t="s">
        <v>87</v>
      </c>
    </row>
    <row r="119" s="13" customFormat="1">
      <c r="A119" s="13"/>
      <c r="B119" s="224"/>
      <c r="C119" s="225"/>
      <c r="D119" s="219" t="s">
        <v>170</v>
      </c>
      <c r="E119" s="226" t="s">
        <v>75</v>
      </c>
      <c r="F119" s="227" t="s">
        <v>1267</v>
      </c>
      <c r="G119" s="225"/>
      <c r="H119" s="228">
        <v>145.70400000000001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170</v>
      </c>
      <c r="AU119" s="234" t="s">
        <v>87</v>
      </c>
      <c r="AV119" s="13" t="s">
        <v>87</v>
      </c>
      <c r="AW119" s="13" t="s">
        <v>38</v>
      </c>
      <c r="AX119" s="13" t="s">
        <v>77</v>
      </c>
      <c r="AY119" s="234" t="s">
        <v>139</v>
      </c>
    </row>
    <row r="120" s="16" customFormat="1">
      <c r="A120" s="16"/>
      <c r="B120" s="256"/>
      <c r="C120" s="257"/>
      <c r="D120" s="219" t="s">
        <v>170</v>
      </c>
      <c r="E120" s="258" t="s">
        <v>75</v>
      </c>
      <c r="F120" s="259" t="s">
        <v>236</v>
      </c>
      <c r="G120" s="257"/>
      <c r="H120" s="260">
        <v>145.70400000000001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66" t="s">
        <v>170</v>
      </c>
      <c r="AU120" s="266" t="s">
        <v>87</v>
      </c>
      <c r="AV120" s="16" t="s">
        <v>146</v>
      </c>
      <c r="AW120" s="16" t="s">
        <v>38</v>
      </c>
      <c r="AX120" s="16" t="s">
        <v>85</v>
      </c>
      <c r="AY120" s="266" t="s">
        <v>139</v>
      </c>
    </row>
    <row r="121" s="2" customFormat="1" ht="37.8" customHeight="1">
      <c r="A121" s="40"/>
      <c r="B121" s="41"/>
      <c r="C121" s="206" t="s">
        <v>200</v>
      </c>
      <c r="D121" s="206" t="s">
        <v>141</v>
      </c>
      <c r="E121" s="207" t="s">
        <v>230</v>
      </c>
      <c r="F121" s="208" t="s">
        <v>231</v>
      </c>
      <c r="G121" s="209" t="s">
        <v>167</v>
      </c>
      <c r="H121" s="210">
        <v>21.859999999999999</v>
      </c>
      <c r="I121" s="211"/>
      <c r="J121" s="212">
        <f>ROUND(I121*H121,2)</f>
        <v>0</v>
      </c>
      <c r="K121" s="208" t="s">
        <v>145</v>
      </c>
      <c r="L121" s="46"/>
      <c r="M121" s="213" t="s">
        <v>75</v>
      </c>
      <c r="N121" s="214" t="s">
        <v>47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146</v>
      </c>
      <c r="AT121" s="217" t="s">
        <v>141</v>
      </c>
      <c r="AU121" s="217" t="s">
        <v>87</v>
      </c>
      <c r="AY121" s="19" t="s">
        <v>139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85</v>
      </c>
      <c r="BK121" s="218">
        <f>ROUND(I121*H121,2)</f>
        <v>0</v>
      </c>
      <c r="BL121" s="19" t="s">
        <v>146</v>
      </c>
      <c r="BM121" s="217" t="s">
        <v>1100</v>
      </c>
    </row>
    <row r="122" s="2" customFormat="1">
      <c r="A122" s="40"/>
      <c r="B122" s="41"/>
      <c r="C122" s="42"/>
      <c r="D122" s="219" t="s">
        <v>148</v>
      </c>
      <c r="E122" s="42"/>
      <c r="F122" s="220" t="s">
        <v>233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148</v>
      </c>
      <c r="AU122" s="19" t="s">
        <v>87</v>
      </c>
    </row>
    <row r="123" s="15" customFormat="1">
      <c r="A123" s="15"/>
      <c r="B123" s="246"/>
      <c r="C123" s="247"/>
      <c r="D123" s="219" t="s">
        <v>170</v>
      </c>
      <c r="E123" s="248" t="s">
        <v>75</v>
      </c>
      <c r="F123" s="249" t="s">
        <v>240</v>
      </c>
      <c r="G123" s="247"/>
      <c r="H123" s="248" t="s">
        <v>75</v>
      </c>
      <c r="I123" s="250"/>
      <c r="J123" s="247"/>
      <c r="K123" s="247"/>
      <c r="L123" s="251"/>
      <c r="M123" s="252"/>
      <c r="N123" s="253"/>
      <c r="O123" s="253"/>
      <c r="P123" s="253"/>
      <c r="Q123" s="253"/>
      <c r="R123" s="253"/>
      <c r="S123" s="253"/>
      <c r="T123" s="254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5" t="s">
        <v>170</v>
      </c>
      <c r="AU123" s="255" t="s">
        <v>87</v>
      </c>
      <c r="AV123" s="15" t="s">
        <v>85</v>
      </c>
      <c r="AW123" s="15" t="s">
        <v>38</v>
      </c>
      <c r="AX123" s="15" t="s">
        <v>77</v>
      </c>
      <c r="AY123" s="255" t="s">
        <v>139</v>
      </c>
    </row>
    <row r="124" s="13" customFormat="1">
      <c r="A124" s="13"/>
      <c r="B124" s="224"/>
      <c r="C124" s="225"/>
      <c r="D124" s="219" t="s">
        <v>170</v>
      </c>
      <c r="E124" s="226" t="s">
        <v>75</v>
      </c>
      <c r="F124" s="227" t="s">
        <v>1268</v>
      </c>
      <c r="G124" s="225"/>
      <c r="H124" s="228">
        <v>21.859999999999999</v>
      </c>
      <c r="I124" s="229"/>
      <c r="J124" s="225"/>
      <c r="K124" s="225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170</v>
      </c>
      <c r="AU124" s="234" t="s">
        <v>87</v>
      </c>
      <c r="AV124" s="13" t="s">
        <v>87</v>
      </c>
      <c r="AW124" s="13" t="s">
        <v>38</v>
      </c>
      <c r="AX124" s="13" t="s">
        <v>85</v>
      </c>
      <c r="AY124" s="234" t="s">
        <v>139</v>
      </c>
    </row>
    <row r="125" s="2" customFormat="1" ht="24.15" customHeight="1">
      <c r="A125" s="40"/>
      <c r="B125" s="41"/>
      <c r="C125" s="206" t="s">
        <v>204</v>
      </c>
      <c r="D125" s="206" t="s">
        <v>141</v>
      </c>
      <c r="E125" s="207" t="s">
        <v>1102</v>
      </c>
      <c r="F125" s="208" t="s">
        <v>1103</v>
      </c>
      <c r="G125" s="209" t="s">
        <v>167</v>
      </c>
      <c r="H125" s="210">
        <v>21.859999999999999</v>
      </c>
      <c r="I125" s="211"/>
      <c r="J125" s="212">
        <f>ROUND(I125*H125,2)</f>
        <v>0</v>
      </c>
      <c r="K125" s="208" t="s">
        <v>145</v>
      </c>
      <c r="L125" s="46"/>
      <c r="M125" s="213" t="s">
        <v>75</v>
      </c>
      <c r="N125" s="214" t="s">
        <v>47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146</v>
      </c>
      <c r="AT125" s="217" t="s">
        <v>141</v>
      </c>
      <c r="AU125" s="217" t="s">
        <v>87</v>
      </c>
      <c r="AY125" s="19" t="s">
        <v>139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85</v>
      </c>
      <c r="BK125" s="218">
        <f>ROUND(I125*H125,2)</f>
        <v>0</v>
      </c>
      <c r="BL125" s="19" t="s">
        <v>146</v>
      </c>
      <c r="BM125" s="217" t="s">
        <v>1269</v>
      </c>
    </row>
    <row r="126" s="2" customFormat="1">
      <c r="A126" s="40"/>
      <c r="B126" s="41"/>
      <c r="C126" s="42"/>
      <c r="D126" s="219" t="s">
        <v>148</v>
      </c>
      <c r="E126" s="42"/>
      <c r="F126" s="220" t="s">
        <v>268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148</v>
      </c>
      <c r="AU126" s="19" t="s">
        <v>87</v>
      </c>
    </row>
    <row r="127" s="15" customFormat="1">
      <c r="A127" s="15"/>
      <c r="B127" s="246"/>
      <c r="C127" s="247"/>
      <c r="D127" s="219" t="s">
        <v>170</v>
      </c>
      <c r="E127" s="248" t="s">
        <v>75</v>
      </c>
      <c r="F127" s="249" t="s">
        <v>240</v>
      </c>
      <c r="G127" s="247"/>
      <c r="H127" s="248" t="s">
        <v>75</v>
      </c>
      <c r="I127" s="250"/>
      <c r="J127" s="247"/>
      <c r="K127" s="247"/>
      <c r="L127" s="251"/>
      <c r="M127" s="252"/>
      <c r="N127" s="253"/>
      <c r="O127" s="253"/>
      <c r="P127" s="253"/>
      <c r="Q127" s="253"/>
      <c r="R127" s="253"/>
      <c r="S127" s="253"/>
      <c r="T127" s="25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5" t="s">
        <v>170</v>
      </c>
      <c r="AU127" s="255" t="s">
        <v>87</v>
      </c>
      <c r="AV127" s="15" t="s">
        <v>85</v>
      </c>
      <c r="AW127" s="15" t="s">
        <v>38</v>
      </c>
      <c r="AX127" s="15" t="s">
        <v>77</v>
      </c>
      <c r="AY127" s="255" t="s">
        <v>139</v>
      </c>
    </row>
    <row r="128" s="13" customFormat="1">
      <c r="A128" s="13"/>
      <c r="B128" s="224"/>
      <c r="C128" s="225"/>
      <c r="D128" s="219" t="s">
        <v>170</v>
      </c>
      <c r="E128" s="226" t="s">
        <v>75</v>
      </c>
      <c r="F128" s="227" t="s">
        <v>1268</v>
      </c>
      <c r="G128" s="225"/>
      <c r="H128" s="228">
        <v>21.859999999999999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170</v>
      </c>
      <c r="AU128" s="234" t="s">
        <v>87</v>
      </c>
      <c r="AV128" s="13" t="s">
        <v>87</v>
      </c>
      <c r="AW128" s="13" t="s">
        <v>38</v>
      </c>
      <c r="AX128" s="13" t="s">
        <v>85</v>
      </c>
      <c r="AY128" s="234" t="s">
        <v>139</v>
      </c>
    </row>
    <row r="129" s="2" customFormat="1" ht="24.15" customHeight="1">
      <c r="A129" s="40"/>
      <c r="B129" s="41"/>
      <c r="C129" s="206" t="s">
        <v>212</v>
      </c>
      <c r="D129" s="206" t="s">
        <v>141</v>
      </c>
      <c r="E129" s="207" t="s">
        <v>1105</v>
      </c>
      <c r="F129" s="208" t="s">
        <v>1106</v>
      </c>
      <c r="G129" s="209" t="s">
        <v>207</v>
      </c>
      <c r="H129" s="210">
        <v>145.70400000000001</v>
      </c>
      <c r="I129" s="211"/>
      <c r="J129" s="212">
        <f>ROUND(I129*H129,2)</f>
        <v>0</v>
      </c>
      <c r="K129" s="208" t="s">
        <v>145</v>
      </c>
      <c r="L129" s="46"/>
      <c r="M129" s="213" t="s">
        <v>75</v>
      </c>
      <c r="N129" s="214" t="s">
        <v>47</v>
      </c>
      <c r="O129" s="86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146</v>
      </c>
      <c r="AT129" s="217" t="s">
        <v>141</v>
      </c>
      <c r="AU129" s="217" t="s">
        <v>87</v>
      </c>
      <c r="AY129" s="19" t="s">
        <v>139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85</v>
      </c>
      <c r="BK129" s="218">
        <f>ROUND(I129*H129,2)</f>
        <v>0</v>
      </c>
      <c r="BL129" s="19" t="s">
        <v>146</v>
      </c>
      <c r="BM129" s="217" t="s">
        <v>1107</v>
      </c>
    </row>
    <row r="130" s="2" customFormat="1">
      <c r="A130" s="40"/>
      <c r="B130" s="41"/>
      <c r="C130" s="42"/>
      <c r="D130" s="219" t="s">
        <v>148</v>
      </c>
      <c r="E130" s="42"/>
      <c r="F130" s="220" t="s">
        <v>1108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148</v>
      </c>
      <c r="AU130" s="19" t="s">
        <v>87</v>
      </c>
    </row>
    <row r="131" s="13" customFormat="1">
      <c r="A131" s="13"/>
      <c r="B131" s="224"/>
      <c r="C131" s="225"/>
      <c r="D131" s="219" t="s">
        <v>170</v>
      </c>
      <c r="E131" s="226" t="s">
        <v>75</v>
      </c>
      <c r="F131" s="227" t="s">
        <v>1267</v>
      </c>
      <c r="G131" s="225"/>
      <c r="H131" s="228">
        <v>145.70400000000001</v>
      </c>
      <c r="I131" s="229"/>
      <c r="J131" s="225"/>
      <c r="K131" s="225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170</v>
      </c>
      <c r="AU131" s="234" t="s">
        <v>87</v>
      </c>
      <c r="AV131" s="13" t="s">
        <v>87</v>
      </c>
      <c r="AW131" s="13" t="s">
        <v>38</v>
      </c>
      <c r="AX131" s="13" t="s">
        <v>77</v>
      </c>
      <c r="AY131" s="234" t="s">
        <v>139</v>
      </c>
    </row>
    <row r="132" s="16" customFormat="1">
      <c r="A132" s="16"/>
      <c r="B132" s="256"/>
      <c r="C132" s="257"/>
      <c r="D132" s="219" t="s">
        <v>170</v>
      </c>
      <c r="E132" s="258" t="s">
        <v>75</v>
      </c>
      <c r="F132" s="259" t="s">
        <v>236</v>
      </c>
      <c r="G132" s="257"/>
      <c r="H132" s="260">
        <v>145.70400000000001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66" t="s">
        <v>170</v>
      </c>
      <c r="AU132" s="266" t="s">
        <v>87</v>
      </c>
      <c r="AV132" s="16" t="s">
        <v>146</v>
      </c>
      <c r="AW132" s="16" t="s">
        <v>38</v>
      </c>
      <c r="AX132" s="16" t="s">
        <v>85</v>
      </c>
      <c r="AY132" s="266" t="s">
        <v>139</v>
      </c>
    </row>
    <row r="133" s="2" customFormat="1" ht="14.4" customHeight="1">
      <c r="A133" s="40"/>
      <c r="B133" s="41"/>
      <c r="C133" s="267" t="s">
        <v>216</v>
      </c>
      <c r="D133" s="267" t="s">
        <v>305</v>
      </c>
      <c r="E133" s="268" t="s">
        <v>1109</v>
      </c>
      <c r="F133" s="269" t="s">
        <v>1110</v>
      </c>
      <c r="G133" s="270" t="s">
        <v>1111</v>
      </c>
      <c r="H133" s="271">
        <v>4.3710000000000004</v>
      </c>
      <c r="I133" s="272"/>
      <c r="J133" s="273">
        <f>ROUND(I133*H133,2)</f>
        <v>0</v>
      </c>
      <c r="K133" s="269" t="s">
        <v>145</v>
      </c>
      <c r="L133" s="274"/>
      <c r="M133" s="275" t="s">
        <v>75</v>
      </c>
      <c r="N133" s="276" t="s">
        <v>47</v>
      </c>
      <c r="O133" s="86"/>
      <c r="P133" s="215">
        <f>O133*H133</f>
        <v>0</v>
      </c>
      <c r="Q133" s="215">
        <v>0.001</v>
      </c>
      <c r="R133" s="215">
        <f>Q133*H133</f>
        <v>0.0043710000000000008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180</v>
      </c>
      <c r="AT133" s="217" t="s">
        <v>305</v>
      </c>
      <c r="AU133" s="217" t="s">
        <v>87</v>
      </c>
      <c r="AY133" s="19" t="s">
        <v>139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85</v>
      </c>
      <c r="BK133" s="218">
        <f>ROUND(I133*H133,2)</f>
        <v>0</v>
      </c>
      <c r="BL133" s="19" t="s">
        <v>146</v>
      </c>
      <c r="BM133" s="217" t="s">
        <v>1112</v>
      </c>
    </row>
    <row r="134" s="13" customFormat="1">
      <c r="A134" s="13"/>
      <c r="B134" s="224"/>
      <c r="C134" s="225"/>
      <c r="D134" s="219" t="s">
        <v>170</v>
      </c>
      <c r="E134" s="225"/>
      <c r="F134" s="227" t="s">
        <v>1270</v>
      </c>
      <c r="G134" s="225"/>
      <c r="H134" s="228">
        <v>4.3710000000000004</v>
      </c>
      <c r="I134" s="229"/>
      <c r="J134" s="225"/>
      <c r="K134" s="225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170</v>
      </c>
      <c r="AU134" s="234" t="s">
        <v>87</v>
      </c>
      <c r="AV134" s="13" t="s">
        <v>87</v>
      </c>
      <c r="AW134" s="13" t="s">
        <v>4</v>
      </c>
      <c r="AX134" s="13" t="s">
        <v>85</v>
      </c>
      <c r="AY134" s="234" t="s">
        <v>139</v>
      </c>
    </row>
    <row r="135" s="2" customFormat="1" ht="24.15" customHeight="1">
      <c r="A135" s="40"/>
      <c r="B135" s="41"/>
      <c r="C135" s="206" t="s">
        <v>227</v>
      </c>
      <c r="D135" s="206" t="s">
        <v>141</v>
      </c>
      <c r="E135" s="207" t="s">
        <v>1271</v>
      </c>
      <c r="F135" s="208" t="s">
        <v>1272</v>
      </c>
      <c r="G135" s="209" t="s">
        <v>207</v>
      </c>
      <c r="H135" s="210">
        <v>145.70400000000001</v>
      </c>
      <c r="I135" s="211"/>
      <c r="J135" s="212">
        <f>ROUND(I135*H135,2)</f>
        <v>0</v>
      </c>
      <c r="K135" s="208" t="s">
        <v>145</v>
      </c>
      <c r="L135" s="46"/>
      <c r="M135" s="213" t="s">
        <v>75</v>
      </c>
      <c r="N135" s="214" t="s">
        <v>47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146</v>
      </c>
      <c r="AT135" s="217" t="s">
        <v>141</v>
      </c>
      <c r="AU135" s="217" t="s">
        <v>87</v>
      </c>
      <c r="AY135" s="19" t="s">
        <v>139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85</v>
      </c>
      <c r="BK135" s="218">
        <f>ROUND(I135*H135,2)</f>
        <v>0</v>
      </c>
      <c r="BL135" s="19" t="s">
        <v>146</v>
      </c>
      <c r="BM135" s="217" t="s">
        <v>1273</v>
      </c>
    </row>
    <row r="136" s="2" customFormat="1">
      <c r="A136" s="40"/>
      <c r="B136" s="41"/>
      <c r="C136" s="42"/>
      <c r="D136" s="219" t="s">
        <v>148</v>
      </c>
      <c r="E136" s="42"/>
      <c r="F136" s="220" t="s">
        <v>1117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148</v>
      </c>
      <c r="AU136" s="19" t="s">
        <v>87</v>
      </c>
    </row>
    <row r="137" s="13" customFormat="1">
      <c r="A137" s="13"/>
      <c r="B137" s="224"/>
      <c r="C137" s="225"/>
      <c r="D137" s="219" t="s">
        <v>170</v>
      </c>
      <c r="E137" s="226" t="s">
        <v>75</v>
      </c>
      <c r="F137" s="227" t="s">
        <v>1267</v>
      </c>
      <c r="G137" s="225"/>
      <c r="H137" s="228">
        <v>145.70400000000001</v>
      </c>
      <c r="I137" s="229"/>
      <c r="J137" s="225"/>
      <c r="K137" s="225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170</v>
      </c>
      <c r="AU137" s="234" t="s">
        <v>87</v>
      </c>
      <c r="AV137" s="13" t="s">
        <v>87</v>
      </c>
      <c r="AW137" s="13" t="s">
        <v>38</v>
      </c>
      <c r="AX137" s="13" t="s">
        <v>77</v>
      </c>
      <c r="AY137" s="234" t="s">
        <v>139</v>
      </c>
    </row>
    <row r="138" s="16" customFormat="1">
      <c r="A138" s="16"/>
      <c r="B138" s="256"/>
      <c r="C138" s="257"/>
      <c r="D138" s="219" t="s">
        <v>170</v>
      </c>
      <c r="E138" s="258" t="s">
        <v>75</v>
      </c>
      <c r="F138" s="259" t="s">
        <v>236</v>
      </c>
      <c r="G138" s="257"/>
      <c r="H138" s="260">
        <v>145.70400000000001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6"/>
      <c r="V138" s="16"/>
      <c r="W138" s="16"/>
      <c r="X138" s="16"/>
      <c r="Y138" s="16"/>
      <c r="Z138" s="16"/>
      <c r="AA138" s="16"/>
      <c r="AB138" s="16"/>
      <c r="AC138" s="16"/>
      <c r="AD138" s="16"/>
      <c r="AE138" s="16"/>
      <c r="AT138" s="266" t="s">
        <v>170</v>
      </c>
      <c r="AU138" s="266" t="s">
        <v>87</v>
      </c>
      <c r="AV138" s="16" t="s">
        <v>146</v>
      </c>
      <c r="AW138" s="16" t="s">
        <v>38</v>
      </c>
      <c r="AX138" s="16" t="s">
        <v>85</v>
      </c>
      <c r="AY138" s="266" t="s">
        <v>139</v>
      </c>
    </row>
    <row r="139" s="12" customFormat="1" ht="22.8" customHeight="1">
      <c r="A139" s="12"/>
      <c r="B139" s="190"/>
      <c r="C139" s="191"/>
      <c r="D139" s="192" t="s">
        <v>76</v>
      </c>
      <c r="E139" s="204" t="s">
        <v>160</v>
      </c>
      <c r="F139" s="204" t="s">
        <v>1118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SUM(P140:P170)</f>
        <v>0</v>
      </c>
      <c r="Q139" s="198"/>
      <c r="R139" s="199">
        <f>SUM(R140:R170)</f>
        <v>3.6109597600000001</v>
      </c>
      <c r="S139" s="198"/>
      <c r="T139" s="200">
        <f>SUM(T140:T170)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85</v>
      </c>
      <c r="AT139" s="202" t="s">
        <v>76</v>
      </c>
      <c r="AU139" s="202" t="s">
        <v>85</v>
      </c>
      <c r="AY139" s="201" t="s">
        <v>139</v>
      </c>
      <c r="BK139" s="203">
        <f>SUM(BK140:BK170)</f>
        <v>0</v>
      </c>
    </row>
    <row r="140" s="2" customFormat="1" ht="14.4" customHeight="1">
      <c r="A140" s="40"/>
      <c r="B140" s="41"/>
      <c r="C140" s="206" t="s">
        <v>229</v>
      </c>
      <c r="D140" s="206" t="s">
        <v>141</v>
      </c>
      <c r="E140" s="207" t="s">
        <v>1123</v>
      </c>
      <c r="F140" s="208" t="s">
        <v>1124</v>
      </c>
      <c r="G140" s="209" t="s">
        <v>207</v>
      </c>
      <c r="H140" s="210">
        <v>8.1760000000000002</v>
      </c>
      <c r="I140" s="211"/>
      <c r="J140" s="212">
        <f>ROUND(I140*H140,2)</f>
        <v>0</v>
      </c>
      <c r="K140" s="208" t="s">
        <v>145</v>
      </c>
      <c r="L140" s="46"/>
      <c r="M140" s="213" t="s">
        <v>75</v>
      </c>
      <c r="N140" s="214" t="s">
        <v>47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146</v>
      </c>
      <c r="AT140" s="217" t="s">
        <v>141</v>
      </c>
      <c r="AU140" s="217" t="s">
        <v>87</v>
      </c>
      <c r="AY140" s="19" t="s">
        <v>139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85</v>
      </c>
      <c r="BK140" s="218">
        <f>ROUND(I140*H140,2)</f>
        <v>0</v>
      </c>
      <c r="BL140" s="19" t="s">
        <v>146</v>
      </c>
      <c r="BM140" s="217" t="s">
        <v>1125</v>
      </c>
    </row>
    <row r="141" s="15" customFormat="1">
      <c r="A141" s="15"/>
      <c r="B141" s="246"/>
      <c r="C141" s="247"/>
      <c r="D141" s="219" t="s">
        <v>170</v>
      </c>
      <c r="E141" s="248" t="s">
        <v>75</v>
      </c>
      <c r="F141" s="249" t="s">
        <v>1254</v>
      </c>
      <c r="G141" s="247"/>
      <c r="H141" s="248" t="s">
        <v>75</v>
      </c>
      <c r="I141" s="250"/>
      <c r="J141" s="247"/>
      <c r="K141" s="247"/>
      <c r="L141" s="251"/>
      <c r="M141" s="252"/>
      <c r="N141" s="253"/>
      <c r="O141" s="253"/>
      <c r="P141" s="253"/>
      <c r="Q141" s="253"/>
      <c r="R141" s="253"/>
      <c r="S141" s="253"/>
      <c r="T141" s="25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5" t="s">
        <v>170</v>
      </c>
      <c r="AU141" s="255" t="s">
        <v>87</v>
      </c>
      <c r="AV141" s="15" t="s">
        <v>85</v>
      </c>
      <c r="AW141" s="15" t="s">
        <v>38</v>
      </c>
      <c r="AX141" s="15" t="s">
        <v>77</v>
      </c>
      <c r="AY141" s="255" t="s">
        <v>139</v>
      </c>
    </row>
    <row r="142" s="13" customFormat="1">
      <c r="A142" s="13"/>
      <c r="B142" s="224"/>
      <c r="C142" s="225"/>
      <c r="D142" s="219" t="s">
        <v>170</v>
      </c>
      <c r="E142" s="226" t="s">
        <v>75</v>
      </c>
      <c r="F142" s="227" t="s">
        <v>1256</v>
      </c>
      <c r="G142" s="225"/>
      <c r="H142" s="228">
        <v>8.1760000000000002</v>
      </c>
      <c r="I142" s="229"/>
      <c r="J142" s="225"/>
      <c r="K142" s="225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170</v>
      </c>
      <c r="AU142" s="234" t="s">
        <v>87</v>
      </c>
      <c r="AV142" s="13" t="s">
        <v>87</v>
      </c>
      <c r="AW142" s="13" t="s">
        <v>38</v>
      </c>
      <c r="AX142" s="13" t="s">
        <v>77</v>
      </c>
      <c r="AY142" s="234" t="s">
        <v>139</v>
      </c>
    </row>
    <row r="143" s="16" customFormat="1">
      <c r="A143" s="16"/>
      <c r="B143" s="256"/>
      <c r="C143" s="257"/>
      <c r="D143" s="219" t="s">
        <v>170</v>
      </c>
      <c r="E143" s="258" t="s">
        <v>75</v>
      </c>
      <c r="F143" s="259" t="s">
        <v>236</v>
      </c>
      <c r="G143" s="257"/>
      <c r="H143" s="260">
        <v>8.1760000000000002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66" t="s">
        <v>170</v>
      </c>
      <c r="AU143" s="266" t="s">
        <v>87</v>
      </c>
      <c r="AV143" s="16" t="s">
        <v>146</v>
      </c>
      <c r="AW143" s="16" t="s">
        <v>38</v>
      </c>
      <c r="AX143" s="16" t="s">
        <v>85</v>
      </c>
      <c r="AY143" s="266" t="s">
        <v>139</v>
      </c>
    </row>
    <row r="144" s="2" customFormat="1" ht="14.4" customHeight="1">
      <c r="A144" s="40"/>
      <c r="B144" s="41"/>
      <c r="C144" s="206" t="s">
        <v>8</v>
      </c>
      <c r="D144" s="206" t="s">
        <v>141</v>
      </c>
      <c r="E144" s="207" t="s">
        <v>1126</v>
      </c>
      <c r="F144" s="208" t="s">
        <v>1127</v>
      </c>
      <c r="G144" s="209" t="s">
        <v>207</v>
      </c>
      <c r="H144" s="210">
        <v>8.1760000000000002</v>
      </c>
      <c r="I144" s="211"/>
      <c r="J144" s="212">
        <f>ROUND(I144*H144,2)</f>
        <v>0</v>
      </c>
      <c r="K144" s="208" t="s">
        <v>145</v>
      </c>
      <c r="L144" s="46"/>
      <c r="M144" s="213" t="s">
        <v>75</v>
      </c>
      <c r="N144" s="214" t="s">
        <v>47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146</v>
      </c>
      <c r="AT144" s="217" t="s">
        <v>141</v>
      </c>
      <c r="AU144" s="217" t="s">
        <v>87</v>
      </c>
      <c r="AY144" s="19" t="s">
        <v>139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85</v>
      </c>
      <c r="BK144" s="218">
        <f>ROUND(I144*H144,2)</f>
        <v>0</v>
      </c>
      <c r="BL144" s="19" t="s">
        <v>146</v>
      </c>
      <c r="BM144" s="217" t="s">
        <v>1128</v>
      </c>
    </row>
    <row r="145" s="2" customFormat="1">
      <c r="A145" s="40"/>
      <c r="B145" s="41"/>
      <c r="C145" s="42"/>
      <c r="D145" s="219" t="s">
        <v>362</v>
      </c>
      <c r="E145" s="42"/>
      <c r="F145" s="220" t="s">
        <v>1129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362</v>
      </c>
      <c r="AU145" s="19" t="s">
        <v>87</v>
      </c>
    </row>
    <row r="146" s="15" customFormat="1">
      <c r="A146" s="15"/>
      <c r="B146" s="246"/>
      <c r="C146" s="247"/>
      <c r="D146" s="219" t="s">
        <v>170</v>
      </c>
      <c r="E146" s="248" t="s">
        <v>75</v>
      </c>
      <c r="F146" s="249" t="s">
        <v>1254</v>
      </c>
      <c r="G146" s="247"/>
      <c r="H146" s="248" t="s">
        <v>75</v>
      </c>
      <c r="I146" s="250"/>
      <c r="J146" s="247"/>
      <c r="K146" s="247"/>
      <c r="L146" s="251"/>
      <c r="M146" s="252"/>
      <c r="N146" s="253"/>
      <c r="O146" s="253"/>
      <c r="P146" s="253"/>
      <c r="Q146" s="253"/>
      <c r="R146" s="253"/>
      <c r="S146" s="253"/>
      <c r="T146" s="25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5" t="s">
        <v>170</v>
      </c>
      <c r="AU146" s="255" t="s">
        <v>87</v>
      </c>
      <c r="AV146" s="15" t="s">
        <v>85</v>
      </c>
      <c r="AW146" s="15" t="s">
        <v>38</v>
      </c>
      <c r="AX146" s="15" t="s">
        <v>77</v>
      </c>
      <c r="AY146" s="255" t="s">
        <v>139</v>
      </c>
    </row>
    <row r="147" s="13" customFormat="1">
      <c r="A147" s="13"/>
      <c r="B147" s="224"/>
      <c r="C147" s="225"/>
      <c r="D147" s="219" t="s">
        <v>170</v>
      </c>
      <c r="E147" s="226" t="s">
        <v>75</v>
      </c>
      <c r="F147" s="227" t="s">
        <v>1256</v>
      </c>
      <c r="G147" s="225"/>
      <c r="H147" s="228">
        <v>8.1760000000000002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170</v>
      </c>
      <c r="AU147" s="234" t="s">
        <v>87</v>
      </c>
      <c r="AV147" s="13" t="s">
        <v>87</v>
      </c>
      <c r="AW147" s="13" t="s">
        <v>38</v>
      </c>
      <c r="AX147" s="13" t="s">
        <v>77</v>
      </c>
      <c r="AY147" s="234" t="s">
        <v>139</v>
      </c>
    </row>
    <row r="148" s="16" customFormat="1">
      <c r="A148" s="16"/>
      <c r="B148" s="256"/>
      <c r="C148" s="257"/>
      <c r="D148" s="219" t="s">
        <v>170</v>
      </c>
      <c r="E148" s="258" t="s">
        <v>75</v>
      </c>
      <c r="F148" s="259" t="s">
        <v>236</v>
      </c>
      <c r="G148" s="257"/>
      <c r="H148" s="260">
        <v>8.1760000000000002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66" t="s">
        <v>170</v>
      </c>
      <c r="AU148" s="266" t="s">
        <v>87</v>
      </c>
      <c r="AV148" s="16" t="s">
        <v>146</v>
      </c>
      <c r="AW148" s="16" t="s">
        <v>38</v>
      </c>
      <c r="AX148" s="16" t="s">
        <v>85</v>
      </c>
      <c r="AY148" s="266" t="s">
        <v>139</v>
      </c>
    </row>
    <row r="149" s="2" customFormat="1" ht="14.4" customHeight="1">
      <c r="A149" s="40"/>
      <c r="B149" s="41"/>
      <c r="C149" s="206" t="s">
        <v>242</v>
      </c>
      <c r="D149" s="206" t="s">
        <v>141</v>
      </c>
      <c r="E149" s="207" t="s">
        <v>1130</v>
      </c>
      <c r="F149" s="208" t="s">
        <v>1131</v>
      </c>
      <c r="G149" s="209" t="s">
        <v>207</v>
      </c>
      <c r="H149" s="210">
        <v>498.916</v>
      </c>
      <c r="I149" s="211"/>
      <c r="J149" s="212">
        <f>ROUND(I149*H149,2)</f>
        <v>0</v>
      </c>
      <c r="K149" s="208" t="s">
        <v>145</v>
      </c>
      <c r="L149" s="46"/>
      <c r="M149" s="213" t="s">
        <v>75</v>
      </c>
      <c r="N149" s="214" t="s">
        <v>47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146</v>
      </c>
      <c r="AT149" s="217" t="s">
        <v>141</v>
      </c>
      <c r="AU149" s="217" t="s">
        <v>87</v>
      </c>
      <c r="AY149" s="19" t="s">
        <v>139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85</v>
      </c>
      <c r="BK149" s="218">
        <f>ROUND(I149*H149,2)</f>
        <v>0</v>
      </c>
      <c r="BL149" s="19" t="s">
        <v>146</v>
      </c>
      <c r="BM149" s="217" t="s">
        <v>1132</v>
      </c>
    </row>
    <row r="150" s="15" customFormat="1">
      <c r="A150" s="15"/>
      <c r="B150" s="246"/>
      <c r="C150" s="247"/>
      <c r="D150" s="219" t="s">
        <v>170</v>
      </c>
      <c r="E150" s="248" t="s">
        <v>75</v>
      </c>
      <c r="F150" s="249" t="s">
        <v>1254</v>
      </c>
      <c r="G150" s="247"/>
      <c r="H150" s="248" t="s">
        <v>75</v>
      </c>
      <c r="I150" s="250"/>
      <c r="J150" s="247"/>
      <c r="K150" s="247"/>
      <c r="L150" s="251"/>
      <c r="M150" s="252"/>
      <c r="N150" s="253"/>
      <c r="O150" s="253"/>
      <c r="P150" s="253"/>
      <c r="Q150" s="253"/>
      <c r="R150" s="253"/>
      <c r="S150" s="253"/>
      <c r="T150" s="25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5" t="s">
        <v>170</v>
      </c>
      <c r="AU150" s="255" t="s">
        <v>87</v>
      </c>
      <c r="AV150" s="15" t="s">
        <v>85</v>
      </c>
      <c r="AW150" s="15" t="s">
        <v>38</v>
      </c>
      <c r="AX150" s="15" t="s">
        <v>77</v>
      </c>
      <c r="AY150" s="255" t="s">
        <v>139</v>
      </c>
    </row>
    <row r="151" s="13" customFormat="1">
      <c r="A151" s="13"/>
      <c r="B151" s="224"/>
      <c r="C151" s="225"/>
      <c r="D151" s="219" t="s">
        <v>170</v>
      </c>
      <c r="E151" s="226" t="s">
        <v>75</v>
      </c>
      <c r="F151" s="227" t="s">
        <v>1255</v>
      </c>
      <c r="G151" s="225"/>
      <c r="H151" s="228">
        <v>466.81599999999997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170</v>
      </c>
      <c r="AU151" s="234" t="s">
        <v>87</v>
      </c>
      <c r="AV151" s="13" t="s">
        <v>87</v>
      </c>
      <c r="AW151" s="13" t="s">
        <v>38</v>
      </c>
      <c r="AX151" s="13" t="s">
        <v>77</v>
      </c>
      <c r="AY151" s="234" t="s">
        <v>139</v>
      </c>
    </row>
    <row r="152" s="13" customFormat="1">
      <c r="A152" s="13"/>
      <c r="B152" s="224"/>
      <c r="C152" s="225"/>
      <c r="D152" s="219" t="s">
        <v>170</v>
      </c>
      <c r="E152" s="226" t="s">
        <v>75</v>
      </c>
      <c r="F152" s="227" t="s">
        <v>1253</v>
      </c>
      <c r="G152" s="225"/>
      <c r="H152" s="228">
        <v>32.100000000000001</v>
      </c>
      <c r="I152" s="229"/>
      <c r="J152" s="225"/>
      <c r="K152" s="225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170</v>
      </c>
      <c r="AU152" s="234" t="s">
        <v>87</v>
      </c>
      <c r="AV152" s="13" t="s">
        <v>87</v>
      </c>
      <c r="AW152" s="13" t="s">
        <v>38</v>
      </c>
      <c r="AX152" s="13" t="s">
        <v>77</v>
      </c>
      <c r="AY152" s="234" t="s">
        <v>139</v>
      </c>
    </row>
    <row r="153" s="16" customFormat="1">
      <c r="A153" s="16"/>
      <c r="B153" s="256"/>
      <c r="C153" s="257"/>
      <c r="D153" s="219" t="s">
        <v>170</v>
      </c>
      <c r="E153" s="258" t="s">
        <v>75</v>
      </c>
      <c r="F153" s="259" t="s">
        <v>236</v>
      </c>
      <c r="G153" s="257"/>
      <c r="H153" s="260">
        <v>498.916</v>
      </c>
      <c r="I153" s="261"/>
      <c r="J153" s="257"/>
      <c r="K153" s="257"/>
      <c r="L153" s="262"/>
      <c r="M153" s="263"/>
      <c r="N153" s="264"/>
      <c r="O153" s="264"/>
      <c r="P153" s="264"/>
      <c r="Q153" s="264"/>
      <c r="R153" s="264"/>
      <c r="S153" s="264"/>
      <c r="T153" s="265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66" t="s">
        <v>170</v>
      </c>
      <c r="AU153" s="266" t="s">
        <v>87</v>
      </c>
      <c r="AV153" s="16" t="s">
        <v>146</v>
      </c>
      <c r="AW153" s="16" t="s">
        <v>38</v>
      </c>
      <c r="AX153" s="16" t="s">
        <v>85</v>
      </c>
      <c r="AY153" s="266" t="s">
        <v>139</v>
      </c>
    </row>
    <row r="154" s="2" customFormat="1" ht="24.15" customHeight="1">
      <c r="A154" s="40"/>
      <c r="B154" s="41"/>
      <c r="C154" s="206" t="s">
        <v>250</v>
      </c>
      <c r="D154" s="206" t="s">
        <v>141</v>
      </c>
      <c r="E154" s="207" t="s">
        <v>1133</v>
      </c>
      <c r="F154" s="208" t="s">
        <v>1134</v>
      </c>
      <c r="G154" s="209" t="s">
        <v>207</v>
      </c>
      <c r="H154" s="210">
        <v>466.81599999999997</v>
      </c>
      <c r="I154" s="211"/>
      <c r="J154" s="212">
        <f>ROUND(I154*H154,2)</f>
        <v>0</v>
      </c>
      <c r="K154" s="208" t="s">
        <v>145</v>
      </c>
      <c r="L154" s="46"/>
      <c r="M154" s="213" t="s">
        <v>75</v>
      </c>
      <c r="N154" s="214" t="s">
        <v>47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146</v>
      </c>
      <c r="AT154" s="217" t="s">
        <v>141</v>
      </c>
      <c r="AU154" s="217" t="s">
        <v>87</v>
      </c>
      <c r="AY154" s="19" t="s">
        <v>139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85</v>
      </c>
      <c r="BK154" s="218">
        <f>ROUND(I154*H154,2)</f>
        <v>0</v>
      </c>
      <c r="BL154" s="19" t="s">
        <v>146</v>
      </c>
      <c r="BM154" s="217" t="s">
        <v>1135</v>
      </c>
    </row>
    <row r="155" s="2" customFormat="1">
      <c r="A155" s="40"/>
      <c r="B155" s="41"/>
      <c r="C155" s="42"/>
      <c r="D155" s="219" t="s">
        <v>148</v>
      </c>
      <c r="E155" s="42"/>
      <c r="F155" s="220" t="s">
        <v>1136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148</v>
      </c>
      <c r="AU155" s="19" t="s">
        <v>87</v>
      </c>
    </row>
    <row r="156" s="15" customFormat="1">
      <c r="A156" s="15"/>
      <c r="B156" s="246"/>
      <c r="C156" s="247"/>
      <c r="D156" s="219" t="s">
        <v>170</v>
      </c>
      <c r="E156" s="248" t="s">
        <v>75</v>
      </c>
      <c r="F156" s="249" t="s">
        <v>1254</v>
      </c>
      <c r="G156" s="247"/>
      <c r="H156" s="248" t="s">
        <v>75</v>
      </c>
      <c r="I156" s="250"/>
      <c r="J156" s="247"/>
      <c r="K156" s="247"/>
      <c r="L156" s="251"/>
      <c r="M156" s="252"/>
      <c r="N156" s="253"/>
      <c r="O156" s="253"/>
      <c r="P156" s="253"/>
      <c r="Q156" s="253"/>
      <c r="R156" s="253"/>
      <c r="S156" s="253"/>
      <c r="T156" s="25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5" t="s">
        <v>170</v>
      </c>
      <c r="AU156" s="255" t="s">
        <v>87</v>
      </c>
      <c r="AV156" s="15" t="s">
        <v>85</v>
      </c>
      <c r="AW156" s="15" t="s">
        <v>38</v>
      </c>
      <c r="AX156" s="15" t="s">
        <v>77</v>
      </c>
      <c r="AY156" s="255" t="s">
        <v>139</v>
      </c>
    </row>
    <row r="157" s="13" customFormat="1">
      <c r="A157" s="13"/>
      <c r="B157" s="224"/>
      <c r="C157" s="225"/>
      <c r="D157" s="219" t="s">
        <v>170</v>
      </c>
      <c r="E157" s="226" t="s">
        <v>75</v>
      </c>
      <c r="F157" s="227" t="s">
        <v>1255</v>
      </c>
      <c r="G157" s="225"/>
      <c r="H157" s="228">
        <v>466.81599999999997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170</v>
      </c>
      <c r="AU157" s="234" t="s">
        <v>87</v>
      </c>
      <c r="AV157" s="13" t="s">
        <v>87</v>
      </c>
      <c r="AW157" s="13" t="s">
        <v>38</v>
      </c>
      <c r="AX157" s="13" t="s">
        <v>77</v>
      </c>
      <c r="AY157" s="234" t="s">
        <v>139</v>
      </c>
    </row>
    <row r="158" s="16" customFormat="1">
      <c r="A158" s="16"/>
      <c r="B158" s="256"/>
      <c r="C158" s="257"/>
      <c r="D158" s="219" t="s">
        <v>170</v>
      </c>
      <c r="E158" s="258" t="s">
        <v>75</v>
      </c>
      <c r="F158" s="259" t="s">
        <v>236</v>
      </c>
      <c r="G158" s="257"/>
      <c r="H158" s="260">
        <v>466.81599999999997</v>
      </c>
      <c r="I158" s="261"/>
      <c r="J158" s="257"/>
      <c r="K158" s="257"/>
      <c r="L158" s="262"/>
      <c r="M158" s="263"/>
      <c r="N158" s="264"/>
      <c r="O158" s="264"/>
      <c r="P158" s="264"/>
      <c r="Q158" s="264"/>
      <c r="R158" s="264"/>
      <c r="S158" s="264"/>
      <c r="T158" s="265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66" t="s">
        <v>170</v>
      </c>
      <c r="AU158" s="266" t="s">
        <v>87</v>
      </c>
      <c r="AV158" s="16" t="s">
        <v>146</v>
      </c>
      <c r="AW158" s="16" t="s">
        <v>38</v>
      </c>
      <c r="AX158" s="16" t="s">
        <v>85</v>
      </c>
      <c r="AY158" s="266" t="s">
        <v>139</v>
      </c>
    </row>
    <row r="159" s="2" customFormat="1" ht="24.15" customHeight="1">
      <c r="A159" s="40"/>
      <c r="B159" s="41"/>
      <c r="C159" s="206" t="s">
        <v>255</v>
      </c>
      <c r="D159" s="206" t="s">
        <v>141</v>
      </c>
      <c r="E159" s="207" t="s">
        <v>1137</v>
      </c>
      <c r="F159" s="208" t="s">
        <v>1138</v>
      </c>
      <c r="G159" s="209" t="s">
        <v>207</v>
      </c>
      <c r="H159" s="210">
        <v>466.81599999999997</v>
      </c>
      <c r="I159" s="211"/>
      <c r="J159" s="212">
        <f>ROUND(I159*H159,2)</f>
        <v>0</v>
      </c>
      <c r="K159" s="208" t="s">
        <v>145</v>
      </c>
      <c r="L159" s="46"/>
      <c r="M159" s="213" t="s">
        <v>75</v>
      </c>
      <c r="N159" s="214" t="s">
        <v>47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146</v>
      </c>
      <c r="AT159" s="217" t="s">
        <v>141</v>
      </c>
      <c r="AU159" s="217" t="s">
        <v>87</v>
      </c>
      <c r="AY159" s="19" t="s">
        <v>139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85</v>
      </c>
      <c r="BK159" s="218">
        <f>ROUND(I159*H159,2)</f>
        <v>0</v>
      </c>
      <c r="BL159" s="19" t="s">
        <v>146</v>
      </c>
      <c r="BM159" s="217" t="s">
        <v>1139</v>
      </c>
    </row>
    <row r="160" s="2" customFormat="1">
      <c r="A160" s="40"/>
      <c r="B160" s="41"/>
      <c r="C160" s="42"/>
      <c r="D160" s="219" t="s">
        <v>148</v>
      </c>
      <c r="E160" s="42"/>
      <c r="F160" s="220" t="s">
        <v>1140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148</v>
      </c>
      <c r="AU160" s="19" t="s">
        <v>87</v>
      </c>
    </row>
    <row r="161" s="15" customFormat="1">
      <c r="A161" s="15"/>
      <c r="B161" s="246"/>
      <c r="C161" s="247"/>
      <c r="D161" s="219" t="s">
        <v>170</v>
      </c>
      <c r="E161" s="248" t="s">
        <v>75</v>
      </c>
      <c r="F161" s="249" t="s">
        <v>1254</v>
      </c>
      <c r="G161" s="247"/>
      <c r="H161" s="248" t="s">
        <v>75</v>
      </c>
      <c r="I161" s="250"/>
      <c r="J161" s="247"/>
      <c r="K161" s="247"/>
      <c r="L161" s="251"/>
      <c r="M161" s="252"/>
      <c r="N161" s="253"/>
      <c r="O161" s="253"/>
      <c r="P161" s="253"/>
      <c r="Q161" s="253"/>
      <c r="R161" s="253"/>
      <c r="S161" s="253"/>
      <c r="T161" s="25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55" t="s">
        <v>170</v>
      </c>
      <c r="AU161" s="255" t="s">
        <v>87</v>
      </c>
      <c r="AV161" s="15" t="s">
        <v>85</v>
      </c>
      <c r="AW161" s="15" t="s">
        <v>38</v>
      </c>
      <c r="AX161" s="15" t="s">
        <v>77</v>
      </c>
      <c r="AY161" s="255" t="s">
        <v>139</v>
      </c>
    </row>
    <row r="162" s="13" customFormat="1">
      <c r="A162" s="13"/>
      <c r="B162" s="224"/>
      <c r="C162" s="225"/>
      <c r="D162" s="219" t="s">
        <v>170</v>
      </c>
      <c r="E162" s="226" t="s">
        <v>75</v>
      </c>
      <c r="F162" s="227" t="s">
        <v>1255</v>
      </c>
      <c r="G162" s="225"/>
      <c r="H162" s="228">
        <v>466.81599999999997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170</v>
      </c>
      <c r="AU162" s="234" t="s">
        <v>87</v>
      </c>
      <c r="AV162" s="13" t="s">
        <v>87</v>
      </c>
      <c r="AW162" s="13" t="s">
        <v>38</v>
      </c>
      <c r="AX162" s="13" t="s">
        <v>77</v>
      </c>
      <c r="AY162" s="234" t="s">
        <v>139</v>
      </c>
    </row>
    <row r="163" s="16" customFormat="1">
      <c r="A163" s="16"/>
      <c r="B163" s="256"/>
      <c r="C163" s="257"/>
      <c r="D163" s="219" t="s">
        <v>170</v>
      </c>
      <c r="E163" s="258" t="s">
        <v>75</v>
      </c>
      <c r="F163" s="259" t="s">
        <v>236</v>
      </c>
      <c r="G163" s="257"/>
      <c r="H163" s="260">
        <v>466.81599999999997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6"/>
      <c r="V163" s="16"/>
      <c r="W163" s="16"/>
      <c r="X163" s="16"/>
      <c r="Y163" s="16"/>
      <c r="Z163" s="16"/>
      <c r="AA163" s="16"/>
      <c r="AB163" s="16"/>
      <c r="AC163" s="16"/>
      <c r="AD163" s="16"/>
      <c r="AE163" s="16"/>
      <c r="AT163" s="266" t="s">
        <v>170</v>
      </c>
      <c r="AU163" s="266" t="s">
        <v>87</v>
      </c>
      <c r="AV163" s="16" t="s">
        <v>146</v>
      </c>
      <c r="AW163" s="16" t="s">
        <v>38</v>
      </c>
      <c r="AX163" s="16" t="s">
        <v>85</v>
      </c>
      <c r="AY163" s="266" t="s">
        <v>139</v>
      </c>
    </row>
    <row r="164" s="2" customFormat="1" ht="14.4" customHeight="1">
      <c r="A164" s="40"/>
      <c r="B164" s="41"/>
      <c r="C164" s="206" t="s">
        <v>260</v>
      </c>
      <c r="D164" s="206" t="s">
        <v>141</v>
      </c>
      <c r="E164" s="207" t="s">
        <v>1141</v>
      </c>
      <c r="F164" s="208" t="s">
        <v>1142</v>
      </c>
      <c r="G164" s="209" t="s">
        <v>207</v>
      </c>
      <c r="H164" s="210">
        <v>466.81599999999997</v>
      </c>
      <c r="I164" s="211"/>
      <c r="J164" s="212">
        <f>ROUND(I164*H164,2)</f>
        <v>0</v>
      </c>
      <c r="K164" s="208" t="s">
        <v>145</v>
      </c>
      <c r="L164" s="46"/>
      <c r="M164" s="213" t="s">
        <v>75</v>
      </c>
      <c r="N164" s="214" t="s">
        <v>47</v>
      </c>
      <c r="O164" s="86"/>
      <c r="P164" s="215">
        <f>O164*H164</f>
        <v>0</v>
      </c>
      <c r="Q164" s="215">
        <v>0.00060999999999999997</v>
      </c>
      <c r="R164" s="215">
        <f>Q164*H164</f>
        <v>0.28475775999999997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146</v>
      </c>
      <c r="AT164" s="217" t="s">
        <v>141</v>
      </c>
      <c r="AU164" s="217" t="s">
        <v>87</v>
      </c>
      <c r="AY164" s="19" t="s">
        <v>139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85</v>
      </c>
      <c r="BK164" s="218">
        <f>ROUND(I164*H164,2)</f>
        <v>0</v>
      </c>
      <c r="BL164" s="19" t="s">
        <v>146</v>
      </c>
      <c r="BM164" s="217" t="s">
        <v>1143</v>
      </c>
    </row>
    <row r="165" s="15" customFormat="1">
      <c r="A165" s="15"/>
      <c r="B165" s="246"/>
      <c r="C165" s="247"/>
      <c r="D165" s="219" t="s">
        <v>170</v>
      </c>
      <c r="E165" s="248" t="s">
        <v>75</v>
      </c>
      <c r="F165" s="249" t="s">
        <v>1254</v>
      </c>
      <c r="G165" s="247"/>
      <c r="H165" s="248" t="s">
        <v>75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170</v>
      </c>
      <c r="AU165" s="255" t="s">
        <v>87</v>
      </c>
      <c r="AV165" s="15" t="s">
        <v>85</v>
      </c>
      <c r="AW165" s="15" t="s">
        <v>38</v>
      </c>
      <c r="AX165" s="15" t="s">
        <v>77</v>
      </c>
      <c r="AY165" s="255" t="s">
        <v>139</v>
      </c>
    </row>
    <row r="166" s="13" customFormat="1">
      <c r="A166" s="13"/>
      <c r="B166" s="224"/>
      <c r="C166" s="225"/>
      <c r="D166" s="219" t="s">
        <v>170</v>
      </c>
      <c r="E166" s="226" t="s">
        <v>75</v>
      </c>
      <c r="F166" s="227" t="s">
        <v>1255</v>
      </c>
      <c r="G166" s="225"/>
      <c r="H166" s="228">
        <v>466.81599999999997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170</v>
      </c>
      <c r="AU166" s="234" t="s">
        <v>87</v>
      </c>
      <c r="AV166" s="13" t="s">
        <v>87</v>
      </c>
      <c r="AW166" s="13" t="s">
        <v>38</v>
      </c>
      <c r="AX166" s="13" t="s">
        <v>77</v>
      </c>
      <c r="AY166" s="234" t="s">
        <v>139</v>
      </c>
    </row>
    <row r="167" s="16" customFormat="1">
      <c r="A167" s="16"/>
      <c r="B167" s="256"/>
      <c r="C167" s="257"/>
      <c r="D167" s="219" t="s">
        <v>170</v>
      </c>
      <c r="E167" s="258" t="s">
        <v>75</v>
      </c>
      <c r="F167" s="259" t="s">
        <v>236</v>
      </c>
      <c r="G167" s="257"/>
      <c r="H167" s="260">
        <v>466.81599999999997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66" t="s">
        <v>170</v>
      </c>
      <c r="AU167" s="266" t="s">
        <v>87</v>
      </c>
      <c r="AV167" s="16" t="s">
        <v>146</v>
      </c>
      <c r="AW167" s="16" t="s">
        <v>38</v>
      </c>
      <c r="AX167" s="16" t="s">
        <v>85</v>
      </c>
      <c r="AY167" s="266" t="s">
        <v>139</v>
      </c>
    </row>
    <row r="168" s="2" customFormat="1" ht="37.8" customHeight="1">
      <c r="A168" s="40"/>
      <c r="B168" s="41"/>
      <c r="C168" s="206" t="s">
        <v>264</v>
      </c>
      <c r="D168" s="206" t="s">
        <v>141</v>
      </c>
      <c r="E168" s="207" t="s">
        <v>1274</v>
      </c>
      <c r="F168" s="208" t="s">
        <v>1275</v>
      </c>
      <c r="G168" s="209" t="s">
        <v>207</v>
      </c>
      <c r="H168" s="210">
        <v>32.100000000000001</v>
      </c>
      <c r="I168" s="211"/>
      <c r="J168" s="212">
        <f>ROUND(I168*H168,2)</f>
        <v>0</v>
      </c>
      <c r="K168" s="208" t="s">
        <v>145</v>
      </c>
      <c r="L168" s="46"/>
      <c r="M168" s="213" t="s">
        <v>75</v>
      </c>
      <c r="N168" s="214" t="s">
        <v>47</v>
      </c>
      <c r="O168" s="86"/>
      <c r="P168" s="215">
        <f>O168*H168</f>
        <v>0</v>
      </c>
      <c r="Q168" s="215">
        <v>0.10362</v>
      </c>
      <c r="R168" s="215">
        <f>Q168*H168</f>
        <v>3.3262020000000003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146</v>
      </c>
      <c r="AT168" s="217" t="s">
        <v>141</v>
      </c>
      <c r="AU168" s="217" t="s">
        <v>87</v>
      </c>
      <c r="AY168" s="19" t="s">
        <v>139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85</v>
      </c>
      <c r="BK168" s="218">
        <f>ROUND(I168*H168,2)</f>
        <v>0</v>
      </c>
      <c r="BL168" s="19" t="s">
        <v>146</v>
      </c>
      <c r="BM168" s="217" t="s">
        <v>1276</v>
      </c>
    </row>
    <row r="169" s="2" customFormat="1">
      <c r="A169" s="40"/>
      <c r="B169" s="41"/>
      <c r="C169" s="42"/>
      <c r="D169" s="219" t="s">
        <v>148</v>
      </c>
      <c r="E169" s="42"/>
      <c r="F169" s="220" t="s">
        <v>1277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148</v>
      </c>
      <c r="AU169" s="19" t="s">
        <v>87</v>
      </c>
    </row>
    <row r="170" s="13" customFormat="1">
      <c r="A170" s="13"/>
      <c r="B170" s="224"/>
      <c r="C170" s="225"/>
      <c r="D170" s="219" t="s">
        <v>170</v>
      </c>
      <c r="E170" s="226" t="s">
        <v>75</v>
      </c>
      <c r="F170" s="227" t="s">
        <v>1253</v>
      </c>
      <c r="G170" s="225"/>
      <c r="H170" s="228">
        <v>32.100000000000001</v>
      </c>
      <c r="I170" s="229"/>
      <c r="J170" s="225"/>
      <c r="K170" s="225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170</v>
      </c>
      <c r="AU170" s="234" t="s">
        <v>87</v>
      </c>
      <c r="AV170" s="13" t="s">
        <v>87</v>
      </c>
      <c r="AW170" s="13" t="s">
        <v>38</v>
      </c>
      <c r="AX170" s="13" t="s">
        <v>85</v>
      </c>
      <c r="AY170" s="234" t="s">
        <v>139</v>
      </c>
    </row>
    <row r="171" s="12" customFormat="1" ht="22.8" customHeight="1">
      <c r="A171" s="12"/>
      <c r="B171" s="190"/>
      <c r="C171" s="191"/>
      <c r="D171" s="192" t="s">
        <v>76</v>
      </c>
      <c r="E171" s="204" t="s">
        <v>200</v>
      </c>
      <c r="F171" s="204" t="s">
        <v>817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SUM(P172:P196)</f>
        <v>0</v>
      </c>
      <c r="Q171" s="198"/>
      <c r="R171" s="199">
        <f>SUM(R172:R196)</f>
        <v>14.335520000000001</v>
      </c>
      <c r="S171" s="198"/>
      <c r="T171" s="200">
        <f>SUM(T172:T196)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85</v>
      </c>
      <c r="AT171" s="202" t="s">
        <v>76</v>
      </c>
      <c r="AU171" s="202" t="s">
        <v>85</v>
      </c>
      <c r="AY171" s="201" t="s">
        <v>139</v>
      </c>
      <c r="BK171" s="203">
        <f>SUM(BK172:BK196)</f>
        <v>0</v>
      </c>
    </row>
    <row r="172" s="2" customFormat="1" ht="24.15" customHeight="1">
      <c r="A172" s="40"/>
      <c r="B172" s="41"/>
      <c r="C172" s="206" t="s">
        <v>7</v>
      </c>
      <c r="D172" s="206" t="s">
        <v>141</v>
      </c>
      <c r="E172" s="207" t="s">
        <v>1152</v>
      </c>
      <c r="F172" s="208" t="s">
        <v>1153</v>
      </c>
      <c r="G172" s="209" t="s">
        <v>144</v>
      </c>
      <c r="H172" s="210">
        <v>8</v>
      </c>
      <c r="I172" s="211"/>
      <c r="J172" s="212">
        <f>ROUND(I172*H172,2)</f>
        <v>0</v>
      </c>
      <c r="K172" s="208" t="s">
        <v>145</v>
      </c>
      <c r="L172" s="46"/>
      <c r="M172" s="213" t="s">
        <v>75</v>
      </c>
      <c r="N172" s="214" t="s">
        <v>47</v>
      </c>
      <c r="O172" s="86"/>
      <c r="P172" s="215">
        <f>O172*H172</f>
        <v>0</v>
      </c>
      <c r="Q172" s="215">
        <v>0.20219000000000001</v>
      </c>
      <c r="R172" s="215">
        <f>Q172*H172</f>
        <v>1.6175200000000001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146</v>
      </c>
      <c r="AT172" s="217" t="s">
        <v>141</v>
      </c>
      <c r="AU172" s="217" t="s">
        <v>87</v>
      </c>
      <c r="AY172" s="19" t="s">
        <v>139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85</v>
      </c>
      <c r="BK172" s="218">
        <f>ROUND(I172*H172,2)</f>
        <v>0</v>
      </c>
      <c r="BL172" s="19" t="s">
        <v>146</v>
      </c>
      <c r="BM172" s="217" t="s">
        <v>1154</v>
      </c>
    </row>
    <row r="173" s="2" customFormat="1">
      <c r="A173" s="40"/>
      <c r="B173" s="41"/>
      <c r="C173" s="42"/>
      <c r="D173" s="219" t="s">
        <v>148</v>
      </c>
      <c r="E173" s="42"/>
      <c r="F173" s="220" t="s">
        <v>1155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148</v>
      </c>
      <c r="AU173" s="19" t="s">
        <v>87</v>
      </c>
    </row>
    <row r="174" s="13" customFormat="1">
      <c r="A174" s="13"/>
      <c r="B174" s="224"/>
      <c r="C174" s="225"/>
      <c r="D174" s="219" t="s">
        <v>170</v>
      </c>
      <c r="E174" s="226" t="s">
        <v>75</v>
      </c>
      <c r="F174" s="227" t="s">
        <v>1262</v>
      </c>
      <c r="G174" s="225"/>
      <c r="H174" s="228">
        <v>8</v>
      </c>
      <c r="I174" s="229"/>
      <c r="J174" s="225"/>
      <c r="K174" s="225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170</v>
      </c>
      <c r="AU174" s="234" t="s">
        <v>87</v>
      </c>
      <c r="AV174" s="13" t="s">
        <v>87</v>
      </c>
      <c r="AW174" s="13" t="s">
        <v>38</v>
      </c>
      <c r="AX174" s="13" t="s">
        <v>85</v>
      </c>
      <c r="AY174" s="234" t="s">
        <v>139</v>
      </c>
    </row>
    <row r="175" s="2" customFormat="1" ht="14.4" customHeight="1">
      <c r="A175" s="40"/>
      <c r="B175" s="41"/>
      <c r="C175" s="267" t="s">
        <v>274</v>
      </c>
      <c r="D175" s="267" t="s">
        <v>305</v>
      </c>
      <c r="E175" s="268" t="s">
        <v>1156</v>
      </c>
      <c r="F175" s="269" t="s">
        <v>1157</v>
      </c>
      <c r="G175" s="270" t="s">
        <v>144</v>
      </c>
      <c r="H175" s="271">
        <v>2</v>
      </c>
      <c r="I175" s="272"/>
      <c r="J175" s="273">
        <f>ROUND(I175*H175,2)</f>
        <v>0</v>
      </c>
      <c r="K175" s="269" t="s">
        <v>145</v>
      </c>
      <c r="L175" s="274"/>
      <c r="M175" s="275" t="s">
        <v>75</v>
      </c>
      <c r="N175" s="276" t="s">
        <v>47</v>
      </c>
      <c r="O175" s="86"/>
      <c r="P175" s="215">
        <f>O175*H175</f>
        <v>0</v>
      </c>
      <c r="Q175" s="215">
        <v>0.080000000000000002</v>
      </c>
      <c r="R175" s="215">
        <f>Q175*H175</f>
        <v>0.16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180</v>
      </c>
      <c r="AT175" s="217" t="s">
        <v>305</v>
      </c>
      <c r="AU175" s="217" t="s">
        <v>87</v>
      </c>
      <c r="AY175" s="19" t="s">
        <v>139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85</v>
      </c>
      <c r="BK175" s="218">
        <f>ROUND(I175*H175,2)</f>
        <v>0</v>
      </c>
      <c r="BL175" s="19" t="s">
        <v>146</v>
      </c>
      <c r="BM175" s="217" t="s">
        <v>1158</v>
      </c>
    </row>
    <row r="176" s="13" customFormat="1">
      <c r="A176" s="13"/>
      <c r="B176" s="224"/>
      <c r="C176" s="225"/>
      <c r="D176" s="219" t="s">
        <v>170</v>
      </c>
      <c r="E176" s="226" t="s">
        <v>75</v>
      </c>
      <c r="F176" s="227" t="s">
        <v>1278</v>
      </c>
      <c r="G176" s="225"/>
      <c r="H176" s="228">
        <v>2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170</v>
      </c>
      <c r="AU176" s="234" t="s">
        <v>87</v>
      </c>
      <c r="AV176" s="13" t="s">
        <v>87</v>
      </c>
      <c r="AW176" s="13" t="s">
        <v>38</v>
      </c>
      <c r="AX176" s="13" t="s">
        <v>85</v>
      </c>
      <c r="AY176" s="234" t="s">
        <v>139</v>
      </c>
    </row>
    <row r="177" s="2" customFormat="1" ht="24.15" customHeight="1">
      <c r="A177" s="40"/>
      <c r="B177" s="41"/>
      <c r="C177" s="206" t="s">
        <v>280</v>
      </c>
      <c r="D177" s="206" t="s">
        <v>141</v>
      </c>
      <c r="E177" s="207" t="s">
        <v>1160</v>
      </c>
      <c r="F177" s="208" t="s">
        <v>1161</v>
      </c>
      <c r="G177" s="209" t="s">
        <v>144</v>
      </c>
      <c r="H177" s="210">
        <v>70</v>
      </c>
      <c r="I177" s="211"/>
      <c r="J177" s="212">
        <f>ROUND(I177*H177,2)</f>
        <v>0</v>
      </c>
      <c r="K177" s="208" t="s">
        <v>145</v>
      </c>
      <c r="L177" s="46"/>
      <c r="M177" s="213" t="s">
        <v>75</v>
      </c>
      <c r="N177" s="214" t="s">
        <v>47</v>
      </c>
      <c r="O177" s="86"/>
      <c r="P177" s="215">
        <f>O177*H177</f>
        <v>0</v>
      </c>
      <c r="Q177" s="215">
        <v>0.15540000000000001</v>
      </c>
      <c r="R177" s="215">
        <f>Q177*H177</f>
        <v>10.878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146</v>
      </c>
      <c r="AT177" s="217" t="s">
        <v>141</v>
      </c>
      <c r="AU177" s="217" t="s">
        <v>87</v>
      </c>
      <c r="AY177" s="19" t="s">
        <v>139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85</v>
      </c>
      <c r="BK177" s="218">
        <f>ROUND(I177*H177,2)</f>
        <v>0</v>
      </c>
      <c r="BL177" s="19" t="s">
        <v>146</v>
      </c>
      <c r="BM177" s="217" t="s">
        <v>1162</v>
      </c>
    </row>
    <row r="178" s="2" customFormat="1">
      <c r="A178" s="40"/>
      <c r="B178" s="41"/>
      <c r="C178" s="42"/>
      <c r="D178" s="219" t="s">
        <v>148</v>
      </c>
      <c r="E178" s="42"/>
      <c r="F178" s="220" t="s">
        <v>1155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148</v>
      </c>
      <c r="AU178" s="19" t="s">
        <v>87</v>
      </c>
    </row>
    <row r="179" s="13" customFormat="1">
      <c r="A179" s="13"/>
      <c r="B179" s="224"/>
      <c r="C179" s="225"/>
      <c r="D179" s="219" t="s">
        <v>170</v>
      </c>
      <c r="E179" s="226" t="s">
        <v>75</v>
      </c>
      <c r="F179" s="227" t="s">
        <v>1263</v>
      </c>
      <c r="G179" s="225"/>
      <c r="H179" s="228">
        <v>70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170</v>
      </c>
      <c r="AU179" s="234" t="s">
        <v>87</v>
      </c>
      <c r="AV179" s="13" t="s">
        <v>87</v>
      </c>
      <c r="AW179" s="13" t="s">
        <v>38</v>
      </c>
      <c r="AX179" s="13" t="s">
        <v>85</v>
      </c>
      <c r="AY179" s="234" t="s">
        <v>139</v>
      </c>
    </row>
    <row r="180" s="2" customFormat="1" ht="14.4" customHeight="1">
      <c r="A180" s="40"/>
      <c r="B180" s="41"/>
      <c r="C180" s="267" t="s">
        <v>287</v>
      </c>
      <c r="D180" s="267" t="s">
        <v>305</v>
      </c>
      <c r="E180" s="268" t="s">
        <v>1156</v>
      </c>
      <c r="F180" s="269" t="s">
        <v>1157</v>
      </c>
      <c r="G180" s="270" t="s">
        <v>144</v>
      </c>
      <c r="H180" s="271">
        <v>21</v>
      </c>
      <c r="I180" s="272"/>
      <c r="J180" s="273">
        <f>ROUND(I180*H180,2)</f>
        <v>0</v>
      </c>
      <c r="K180" s="269" t="s">
        <v>145</v>
      </c>
      <c r="L180" s="274"/>
      <c r="M180" s="275" t="s">
        <v>75</v>
      </c>
      <c r="N180" s="276" t="s">
        <v>47</v>
      </c>
      <c r="O180" s="86"/>
      <c r="P180" s="215">
        <f>O180*H180</f>
        <v>0</v>
      </c>
      <c r="Q180" s="215">
        <v>0.080000000000000002</v>
      </c>
      <c r="R180" s="215">
        <f>Q180*H180</f>
        <v>1.6799999999999999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180</v>
      </c>
      <c r="AT180" s="217" t="s">
        <v>305</v>
      </c>
      <c r="AU180" s="217" t="s">
        <v>87</v>
      </c>
      <c r="AY180" s="19" t="s">
        <v>139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85</v>
      </c>
      <c r="BK180" s="218">
        <f>ROUND(I180*H180,2)</f>
        <v>0</v>
      </c>
      <c r="BL180" s="19" t="s">
        <v>146</v>
      </c>
      <c r="BM180" s="217" t="s">
        <v>1163</v>
      </c>
    </row>
    <row r="181" s="13" customFormat="1">
      <c r="A181" s="13"/>
      <c r="B181" s="224"/>
      <c r="C181" s="225"/>
      <c r="D181" s="219" t="s">
        <v>170</v>
      </c>
      <c r="E181" s="226" t="s">
        <v>75</v>
      </c>
      <c r="F181" s="227" t="s">
        <v>1164</v>
      </c>
      <c r="G181" s="225"/>
      <c r="H181" s="228">
        <v>21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170</v>
      </c>
      <c r="AU181" s="234" t="s">
        <v>87</v>
      </c>
      <c r="AV181" s="13" t="s">
        <v>87</v>
      </c>
      <c r="AW181" s="13" t="s">
        <v>38</v>
      </c>
      <c r="AX181" s="13" t="s">
        <v>85</v>
      </c>
      <c r="AY181" s="234" t="s">
        <v>139</v>
      </c>
    </row>
    <row r="182" s="2" customFormat="1" ht="14.4" customHeight="1">
      <c r="A182" s="40"/>
      <c r="B182" s="41"/>
      <c r="C182" s="206" t="s">
        <v>293</v>
      </c>
      <c r="D182" s="206" t="s">
        <v>141</v>
      </c>
      <c r="E182" s="207" t="s">
        <v>1178</v>
      </c>
      <c r="F182" s="208" t="s">
        <v>1179</v>
      </c>
      <c r="G182" s="209" t="s">
        <v>144</v>
      </c>
      <c r="H182" s="210">
        <v>106.8</v>
      </c>
      <c r="I182" s="211"/>
      <c r="J182" s="212">
        <f>ROUND(I182*H182,2)</f>
        <v>0</v>
      </c>
      <c r="K182" s="208" t="s">
        <v>145</v>
      </c>
      <c r="L182" s="46"/>
      <c r="M182" s="213" t="s">
        <v>75</v>
      </c>
      <c r="N182" s="214" t="s">
        <v>47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146</v>
      </c>
      <c r="AT182" s="217" t="s">
        <v>141</v>
      </c>
      <c r="AU182" s="217" t="s">
        <v>87</v>
      </c>
      <c r="AY182" s="19" t="s">
        <v>139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85</v>
      </c>
      <c r="BK182" s="218">
        <f>ROUND(I182*H182,2)</f>
        <v>0</v>
      </c>
      <c r="BL182" s="19" t="s">
        <v>146</v>
      </c>
      <c r="BM182" s="217" t="s">
        <v>1180</v>
      </c>
    </row>
    <row r="183" s="2" customFormat="1">
      <c r="A183" s="40"/>
      <c r="B183" s="41"/>
      <c r="C183" s="42"/>
      <c r="D183" s="219" t="s">
        <v>148</v>
      </c>
      <c r="E183" s="42"/>
      <c r="F183" s="220" t="s">
        <v>1177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148</v>
      </c>
      <c r="AU183" s="19" t="s">
        <v>87</v>
      </c>
    </row>
    <row r="184" s="15" customFormat="1">
      <c r="A184" s="15"/>
      <c r="B184" s="246"/>
      <c r="C184" s="247"/>
      <c r="D184" s="219" t="s">
        <v>170</v>
      </c>
      <c r="E184" s="248" t="s">
        <v>75</v>
      </c>
      <c r="F184" s="249" t="s">
        <v>1279</v>
      </c>
      <c r="G184" s="247"/>
      <c r="H184" s="248" t="s">
        <v>75</v>
      </c>
      <c r="I184" s="250"/>
      <c r="J184" s="247"/>
      <c r="K184" s="247"/>
      <c r="L184" s="251"/>
      <c r="M184" s="252"/>
      <c r="N184" s="253"/>
      <c r="O184" s="253"/>
      <c r="P184" s="253"/>
      <c r="Q184" s="253"/>
      <c r="R184" s="253"/>
      <c r="S184" s="253"/>
      <c r="T184" s="25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5" t="s">
        <v>170</v>
      </c>
      <c r="AU184" s="255" t="s">
        <v>87</v>
      </c>
      <c r="AV184" s="15" t="s">
        <v>85</v>
      </c>
      <c r="AW184" s="15" t="s">
        <v>38</v>
      </c>
      <c r="AX184" s="15" t="s">
        <v>77</v>
      </c>
      <c r="AY184" s="255" t="s">
        <v>139</v>
      </c>
    </row>
    <row r="185" s="15" customFormat="1">
      <c r="A185" s="15"/>
      <c r="B185" s="246"/>
      <c r="C185" s="247"/>
      <c r="D185" s="219" t="s">
        <v>170</v>
      </c>
      <c r="E185" s="248" t="s">
        <v>75</v>
      </c>
      <c r="F185" s="249" t="s">
        <v>1182</v>
      </c>
      <c r="G185" s="247"/>
      <c r="H185" s="248" t="s">
        <v>75</v>
      </c>
      <c r="I185" s="250"/>
      <c r="J185" s="247"/>
      <c r="K185" s="247"/>
      <c r="L185" s="251"/>
      <c r="M185" s="252"/>
      <c r="N185" s="253"/>
      <c r="O185" s="253"/>
      <c r="P185" s="253"/>
      <c r="Q185" s="253"/>
      <c r="R185" s="253"/>
      <c r="S185" s="253"/>
      <c r="T185" s="25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5" t="s">
        <v>170</v>
      </c>
      <c r="AU185" s="255" t="s">
        <v>87</v>
      </c>
      <c r="AV185" s="15" t="s">
        <v>85</v>
      </c>
      <c r="AW185" s="15" t="s">
        <v>38</v>
      </c>
      <c r="AX185" s="15" t="s">
        <v>77</v>
      </c>
      <c r="AY185" s="255" t="s">
        <v>139</v>
      </c>
    </row>
    <row r="186" s="13" customFormat="1">
      <c r="A186" s="13"/>
      <c r="B186" s="224"/>
      <c r="C186" s="225"/>
      <c r="D186" s="219" t="s">
        <v>170</v>
      </c>
      <c r="E186" s="226" t="s">
        <v>75</v>
      </c>
      <c r="F186" s="227" t="s">
        <v>1280</v>
      </c>
      <c r="G186" s="225"/>
      <c r="H186" s="228">
        <v>106.8</v>
      </c>
      <c r="I186" s="229"/>
      <c r="J186" s="225"/>
      <c r="K186" s="225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170</v>
      </c>
      <c r="AU186" s="234" t="s">
        <v>87</v>
      </c>
      <c r="AV186" s="13" t="s">
        <v>87</v>
      </c>
      <c r="AW186" s="13" t="s">
        <v>38</v>
      </c>
      <c r="AX186" s="13" t="s">
        <v>77</v>
      </c>
      <c r="AY186" s="234" t="s">
        <v>139</v>
      </c>
    </row>
    <row r="187" s="14" customFormat="1">
      <c r="A187" s="14"/>
      <c r="B187" s="235"/>
      <c r="C187" s="236"/>
      <c r="D187" s="219" t="s">
        <v>170</v>
      </c>
      <c r="E187" s="237" t="s">
        <v>75</v>
      </c>
      <c r="F187" s="238" t="s">
        <v>172</v>
      </c>
      <c r="G187" s="236"/>
      <c r="H187" s="239">
        <v>106.8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5" t="s">
        <v>170</v>
      </c>
      <c r="AU187" s="245" t="s">
        <v>87</v>
      </c>
      <c r="AV187" s="14" t="s">
        <v>153</v>
      </c>
      <c r="AW187" s="14" t="s">
        <v>38</v>
      </c>
      <c r="AX187" s="14" t="s">
        <v>77</v>
      </c>
      <c r="AY187" s="245" t="s">
        <v>139</v>
      </c>
    </row>
    <row r="188" s="16" customFormat="1">
      <c r="A188" s="16"/>
      <c r="B188" s="256"/>
      <c r="C188" s="257"/>
      <c r="D188" s="219" t="s">
        <v>170</v>
      </c>
      <c r="E188" s="258" t="s">
        <v>75</v>
      </c>
      <c r="F188" s="259" t="s">
        <v>236</v>
      </c>
      <c r="G188" s="257"/>
      <c r="H188" s="260">
        <v>106.8</v>
      </c>
      <c r="I188" s="261"/>
      <c r="J188" s="257"/>
      <c r="K188" s="257"/>
      <c r="L188" s="262"/>
      <c r="M188" s="263"/>
      <c r="N188" s="264"/>
      <c r="O188" s="264"/>
      <c r="P188" s="264"/>
      <c r="Q188" s="264"/>
      <c r="R188" s="264"/>
      <c r="S188" s="264"/>
      <c r="T188" s="265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66" t="s">
        <v>170</v>
      </c>
      <c r="AU188" s="266" t="s">
        <v>87</v>
      </c>
      <c r="AV188" s="16" t="s">
        <v>146</v>
      </c>
      <c r="AW188" s="16" t="s">
        <v>38</v>
      </c>
      <c r="AX188" s="16" t="s">
        <v>85</v>
      </c>
      <c r="AY188" s="266" t="s">
        <v>139</v>
      </c>
    </row>
    <row r="189" s="2" customFormat="1" ht="37.8" customHeight="1">
      <c r="A189" s="40"/>
      <c r="B189" s="41"/>
      <c r="C189" s="206" t="s">
        <v>304</v>
      </c>
      <c r="D189" s="206" t="s">
        <v>141</v>
      </c>
      <c r="E189" s="207" t="s">
        <v>1201</v>
      </c>
      <c r="F189" s="208" t="s">
        <v>1202</v>
      </c>
      <c r="G189" s="209" t="s">
        <v>144</v>
      </c>
      <c r="H189" s="210">
        <v>55</v>
      </c>
      <c r="I189" s="211"/>
      <c r="J189" s="212">
        <f>ROUND(I189*H189,2)</f>
        <v>0</v>
      </c>
      <c r="K189" s="208" t="s">
        <v>145</v>
      </c>
      <c r="L189" s="46"/>
      <c r="M189" s="213" t="s">
        <v>75</v>
      </c>
      <c r="N189" s="214" t="s">
        <v>47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146</v>
      </c>
      <c r="AT189" s="217" t="s">
        <v>141</v>
      </c>
      <c r="AU189" s="217" t="s">
        <v>87</v>
      </c>
      <c r="AY189" s="19" t="s">
        <v>139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85</v>
      </c>
      <c r="BK189" s="218">
        <f>ROUND(I189*H189,2)</f>
        <v>0</v>
      </c>
      <c r="BL189" s="19" t="s">
        <v>146</v>
      </c>
      <c r="BM189" s="217" t="s">
        <v>1203</v>
      </c>
    </row>
    <row r="190" s="2" customFormat="1">
      <c r="A190" s="40"/>
      <c r="B190" s="41"/>
      <c r="C190" s="42"/>
      <c r="D190" s="219" t="s">
        <v>148</v>
      </c>
      <c r="E190" s="42"/>
      <c r="F190" s="220" t="s">
        <v>1204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148</v>
      </c>
      <c r="AU190" s="19" t="s">
        <v>87</v>
      </c>
    </row>
    <row r="191" s="13" customFormat="1">
      <c r="A191" s="13"/>
      <c r="B191" s="224"/>
      <c r="C191" s="225"/>
      <c r="D191" s="219" t="s">
        <v>170</v>
      </c>
      <c r="E191" s="226" t="s">
        <v>75</v>
      </c>
      <c r="F191" s="227" t="s">
        <v>1281</v>
      </c>
      <c r="G191" s="225"/>
      <c r="H191" s="228">
        <v>49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170</v>
      </c>
      <c r="AU191" s="234" t="s">
        <v>87</v>
      </c>
      <c r="AV191" s="13" t="s">
        <v>87</v>
      </c>
      <c r="AW191" s="13" t="s">
        <v>38</v>
      </c>
      <c r="AX191" s="13" t="s">
        <v>77</v>
      </c>
      <c r="AY191" s="234" t="s">
        <v>139</v>
      </c>
    </row>
    <row r="192" s="13" customFormat="1">
      <c r="A192" s="13"/>
      <c r="B192" s="224"/>
      <c r="C192" s="225"/>
      <c r="D192" s="219" t="s">
        <v>170</v>
      </c>
      <c r="E192" s="226" t="s">
        <v>75</v>
      </c>
      <c r="F192" s="227" t="s">
        <v>1282</v>
      </c>
      <c r="G192" s="225"/>
      <c r="H192" s="228">
        <v>6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170</v>
      </c>
      <c r="AU192" s="234" t="s">
        <v>87</v>
      </c>
      <c r="AV192" s="13" t="s">
        <v>87</v>
      </c>
      <c r="AW192" s="13" t="s">
        <v>38</v>
      </c>
      <c r="AX192" s="13" t="s">
        <v>77</v>
      </c>
      <c r="AY192" s="234" t="s">
        <v>139</v>
      </c>
    </row>
    <row r="193" s="16" customFormat="1">
      <c r="A193" s="16"/>
      <c r="B193" s="256"/>
      <c r="C193" s="257"/>
      <c r="D193" s="219" t="s">
        <v>170</v>
      </c>
      <c r="E193" s="258" t="s">
        <v>75</v>
      </c>
      <c r="F193" s="259" t="s">
        <v>236</v>
      </c>
      <c r="G193" s="257"/>
      <c r="H193" s="260">
        <v>55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66" t="s">
        <v>170</v>
      </c>
      <c r="AU193" s="266" t="s">
        <v>87</v>
      </c>
      <c r="AV193" s="16" t="s">
        <v>146</v>
      </c>
      <c r="AW193" s="16" t="s">
        <v>38</v>
      </c>
      <c r="AX193" s="16" t="s">
        <v>85</v>
      </c>
      <c r="AY193" s="266" t="s">
        <v>139</v>
      </c>
    </row>
    <row r="194" s="2" customFormat="1" ht="24.15" customHeight="1">
      <c r="A194" s="40"/>
      <c r="B194" s="41"/>
      <c r="C194" s="206" t="s">
        <v>310</v>
      </c>
      <c r="D194" s="206" t="s">
        <v>141</v>
      </c>
      <c r="E194" s="207" t="s">
        <v>1283</v>
      </c>
      <c r="F194" s="208" t="s">
        <v>1284</v>
      </c>
      <c r="G194" s="209" t="s">
        <v>207</v>
      </c>
      <c r="H194" s="210">
        <v>32.100000000000001</v>
      </c>
      <c r="I194" s="211"/>
      <c r="J194" s="212">
        <f>ROUND(I194*H194,2)</f>
        <v>0</v>
      </c>
      <c r="K194" s="208" t="s">
        <v>145</v>
      </c>
      <c r="L194" s="46"/>
      <c r="M194" s="213" t="s">
        <v>75</v>
      </c>
      <c r="N194" s="214" t="s">
        <v>47</v>
      </c>
      <c r="O194" s="86"/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7" t="s">
        <v>146</v>
      </c>
      <c r="AT194" s="217" t="s">
        <v>141</v>
      </c>
      <c r="AU194" s="217" t="s">
        <v>87</v>
      </c>
      <c r="AY194" s="19" t="s">
        <v>139</v>
      </c>
      <c r="BE194" s="218">
        <f>IF(N194="základní",J194,0)</f>
        <v>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9" t="s">
        <v>85</v>
      </c>
      <c r="BK194" s="218">
        <f>ROUND(I194*H194,2)</f>
        <v>0</v>
      </c>
      <c r="BL194" s="19" t="s">
        <v>146</v>
      </c>
      <c r="BM194" s="217" t="s">
        <v>1285</v>
      </c>
    </row>
    <row r="195" s="2" customFormat="1">
      <c r="A195" s="40"/>
      <c r="B195" s="41"/>
      <c r="C195" s="42"/>
      <c r="D195" s="219" t="s">
        <v>148</v>
      </c>
      <c r="E195" s="42"/>
      <c r="F195" s="220" t="s">
        <v>1204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148</v>
      </c>
      <c r="AU195" s="19" t="s">
        <v>87</v>
      </c>
    </row>
    <row r="196" s="13" customFormat="1">
      <c r="A196" s="13"/>
      <c r="B196" s="224"/>
      <c r="C196" s="225"/>
      <c r="D196" s="219" t="s">
        <v>170</v>
      </c>
      <c r="E196" s="226" t="s">
        <v>75</v>
      </c>
      <c r="F196" s="227" t="s">
        <v>1253</v>
      </c>
      <c r="G196" s="225"/>
      <c r="H196" s="228">
        <v>32.100000000000001</v>
      </c>
      <c r="I196" s="229"/>
      <c r="J196" s="225"/>
      <c r="K196" s="225"/>
      <c r="L196" s="230"/>
      <c r="M196" s="231"/>
      <c r="N196" s="232"/>
      <c r="O196" s="232"/>
      <c r="P196" s="232"/>
      <c r="Q196" s="232"/>
      <c r="R196" s="232"/>
      <c r="S196" s="232"/>
      <c r="T196" s="23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4" t="s">
        <v>170</v>
      </c>
      <c r="AU196" s="234" t="s">
        <v>87</v>
      </c>
      <c r="AV196" s="13" t="s">
        <v>87</v>
      </c>
      <c r="AW196" s="13" t="s">
        <v>38</v>
      </c>
      <c r="AX196" s="13" t="s">
        <v>85</v>
      </c>
      <c r="AY196" s="234" t="s">
        <v>139</v>
      </c>
    </row>
    <row r="197" s="12" customFormat="1" ht="22.8" customHeight="1">
      <c r="A197" s="12"/>
      <c r="B197" s="190"/>
      <c r="C197" s="191"/>
      <c r="D197" s="192" t="s">
        <v>76</v>
      </c>
      <c r="E197" s="204" t="s">
        <v>833</v>
      </c>
      <c r="F197" s="204" t="s">
        <v>834</v>
      </c>
      <c r="G197" s="191"/>
      <c r="H197" s="191"/>
      <c r="I197" s="194"/>
      <c r="J197" s="205">
        <f>BK197</f>
        <v>0</v>
      </c>
      <c r="K197" s="191"/>
      <c r="L197" s="196"/>
      <c r="M197" s="197"/>
      <c r="N197" s="198"/>
      <c r="O197" s="198"/>
      <c r="P197" s="199">
        <f>SUM(P198:P223)</f>
        <v>0</v>
      </c>
      <c r="Q197" s="198"/>
      <c r="R197" s="199">
        <f>SUM(R198:R223)</f>
        <v>0</v>
      </c>
      <c r="S197" s="198"/>
      <c r="T197" s="200">
        <f>SUM(T198:T223)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01" t="s">
        <v>85</v>
      </c>
      <c r="AT197" s="202" t="s">
        <v>76</v>
      </c>
      <c r="AU197" s="202" t="s">
        <v>85</v>
      </c>
      <c r="AY197" s="201" t="s">
        <v>139</v>
      </c>
      <c r="BK197" s="203">
        <f>SUM(BK198:BK223)</f>
        <v>0</v>
      </c>
    </row>
    <row r="198" s="2" customFormat="1" ht="24.15" customHeight="1">
      <c r="A198" s="40"/>
      <c r="B198" s="41"/>
      <c r="C198" s="206" t="s">
        <v>312</v>
      </c>
      <c r="D198" s="206" t="s">
        <v>141</v>
      </c>
      <c r="E198" s="207" t="s">
        <v>1207</v>
      </c>
      <c r="F198" s="208" t="s">
        <v>1208</v>
      </c>
      <c r="G198" s="209" t="s">
        <v>283</v>
      </c>
      <c r="H198" s="210">
        <v>275.23000000000002</v>
      </c>
      <c r="I198" s="211"/>
      <c r="J198" s="212">
        <f>ROUND(I198*H198,2)</f>
        <v>0</v>
      </c>
      <c r="K198" s="208" t="s">
        <v>145</v>
      </c>
      <c r="L198" s="46"/>
      <c r="M198" s="213" t="s">
        <v>75</v>
      </c>
      <c r="N198" s="214" t="s">
        <v>47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146</v>
      </c>
      <c r="AT198" s="217" t="s">
        <v>141</v>
      </c>
      <c r="AU198" s="217" t="s">
        <v>87</v>
      </c>
      <c r="AY198" s="19" t="s">
        <v>139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85</v>
      </c>
      <c r="BK198" s="218">
        <f>ROUND(I198*H198,2)</f>
        <v>0</v>
      </c>
      <c r="BL198" s="19" t="s">
        <v>146</v>
      </c>
      <c r="BM198" s="217" t="s">
        <v>1209</v>
      </c>
    </row>
    <row r="199" s="2" customFormat="1">
      <c r="A199" s="40"/>
      <c r="B199" s="41"/>
      <c r="C199" s="42"/>
      <c r="D199" s="219" t="s">
        <v>148</v>
      </c>
      <c r="E199" s="42"/>
      <c r="F199" s="220" t="s">
        <v>1210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148</v>
      </c>
      <c r="AU199" s="19" t="s">
        <v>87</v>
      </c>
    </row>
    <row r="200" s="13" customFormat="1">
      <c r="A200" s="13"/>
      <c r="B200" s="224"/>
      <c r="C200" s="225"/>
      <c r="D200" s="219" t="s">
        <v>170</v>
      </c>
      <c r="E200" s="226" t="s">
        <v>75</v>
      </c>
      <c r="F200" s="227" t="s">
        <v>1286</v>
      </c>
      <c r="G200" s="225"/>
      <c r="H200" s="228">
        <v>155.72499999999999</v>
      </c>
      <c r="I200" s="229"/>
      <c r="J200" s="225"/>
      <c r="K200" s="225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170</v>
      </c>
      <c r="AU200" s="234" t="s">
        <v>87</v>
      </c>
      <c r="AV200" s="13" t="s">
        <v>87</v>
      </c>
      <c r="AW200" s="13" t="s">
        <v>38</v>
      </c>
      <c r="AX200" s="13" t="s">
        <v>77</v>
      </c>
      <c r="AY200" s="234" t="s">
        <v>139</v>
      </c>
    </row>
    <row r="201" s="13" customFormat="1">
      <c r="A201" s="13"/>
      <c r="B201" s="224"/>
      <c r="C201" s="225"/>
      <c r="D201" s="219" t="s">
        <v>170</v>
      </c>
      <c r="E201" s="226" t="s">
        <v>75</v>
      </c>
      <c r="F201" s="227" t="s">
        <v>1287</v>
      </c>
      <c r="G201" s="225"/>
      <c r="H201" s="228">
        <v>119.505</v>
      </c>
      <c r="I201" s="229"/>
      <c r="J201" s="225"/>
      <c r="K201" s="225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170</v>
      </c>
      <c r="AU201" s="234" t="s">
        <v>87</v>
      </c>
      <c r="AV201" s="13" t="s">
        <v>87</v>
      </c>
      <c r="AW201" s="13" t="s">
        <v>38</v>
      </c>
      <c r="AX201" s="13" t="s">
        <v>77</v>
      </c>
      <c r="AY201" s="234" t="s">
        <v>139</v>
      </c>
    </row>
    <row r="202" s="16" customFormat="1">
      <c r="A202" s="16"/>
      <c r="B202" s="256"/>
      <c r="C202" s="257"/>
      <c r="D202" s="219" t="s">
        <v>170</v>
      </c>
      <c r="E202" s="258" t="s">
        <v>75</v>
      </c>
      <c r="F202" s="259" t="s">
        <v>236</v>
      </c>
      <c r="G202" s="257"/>
      <c r="H202" s="260">
        <v>275.23000000000002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66" t="s">
        <v>170</v>
      </c>
      <c r="AU202" s="266" t="s">
        <v>87</v>
      </c>
      <c r="AV202" s="16" t="s">
        <v>146</v>
      </c>
      <c r="AW202" s="16" t="s">
        <v>38</v>
      </c>
      <c r="AX202" s="16" t="s">
        <v>85</v>
      </c>
      <c r="AY202" s="266" t="s">
        <v>139</v>
      </c>
    </row>
    <row r="203" s="15" customFormat="1">
      <c r="A203" s="15"/>
      <c r="B203" s="246"/>
      <c r="C203" s="247"/>
      <c r="D203" s="219" t="s">
        <v>170</v>
      </c>
      <c r="E203" s="248" t="s">
        <v>75</v>
      </c>
      <c r="F203" s="249" t="s">
        <v>1213</v>
      </c>
      <c r="G203" s="247"/>
      <c r="H203" s="248" t="s">
        <v>75</v>
      </c>
      <c r="I203" s="250"/>
      <c r="J203" s="247"/>
      <c r="K203" s="247"/>
      <c r="L203" s="251"/>
      <c r="M203" s="252"/>
      <c r="N203" s="253"/>
      <c r="O203" s="253"/>
      <c r="P203" s="253"/>
      <c r="Q203" s="253"/>
      <c r="R203" s="253"/>
      <c r="S203" s="253"/>
      <c r="T203" s="25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5" t="s">
        <v>170</v>
      </c>
      <c r="AU203" s="255" t="s">
        <v>87</v>
      </c>
      <c r="AV203" s="15" t="s">
        <v>85</v>
      </c>
      <c r="AW203" s="15" t="s">
        <v>38</v>
      </c>
      <c r="AX203" s="15" t="s">
        <v>77</v>
      </c>
      <c r="AY203" s="255" t="s">
        <v>139</v>
      </c>
    </row>
    <row r="204" s="2" customFormat="1" ht="24.15" customHeight="1">
      <c r="A204" s="40"/>
      <c r="B204" s="41"/>
      <c r="C204" s="206" t="s">
        <v>325</v>
      </c>
      <c r="D204" s="206" t="s">
        <v>141</v>
      </c>
      <c r="E204" s="207" t="s">
        <v>1214</v>
      </c>
      <c r="F204" s="208" t="s">
        <v>1215</v>
      </c>
      <c r="G204" s="209" t="s">
        <v>283</v>
      </c>
      <c r="H204" s="210">
        <v>1376.1500000000001</v>
      </c>
      <c r="I204" s="211"/>
      <c r="J204" s="212">
        <f>ROUND(I204*H204,2)</f>
        <v>0</v>
      </c>
      <c r="K204" s="208" t="s">
        <v>145</v>
      </c>
      <c r="L204" s="46"/>
      <c r="M204" s="213" t="s">
        <v>75</v>
      </c>
      <c r="N204" s="214" t="s">
        <v>47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146</v>
      </c>
      <c r="AT204" s="217" t="s">
        <v>141</v>
      </c>
      <c r="AU204" s="217" t="s">
        <v>87</v>
      </c>
      <c r="AY204" s="19" t="s">
        <v>139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85</v>
      </c>
      <c r="BK204" s="218">
        <f>ROUND(I204*H204,2)</f>
        <v>0</v>
      </c>
      <c r="BL204" s="19" t="s">
        <v>146</v>
      </c>
      <c r="BM204" s="217" t="s">
        <v>1216</v>
      </c>
    </row>
    <row r="205" s="2" customFormat="1">
      <c r="A205" s="40"/>
      <c r="B205" s="41"/>
      <c r="C205" s="42"/>
      <c r="D205" s="219" t="s">
        <v>148</v>
      </c>
      <c r="E205" s="42"/>
      <c r="F205" s="220" t="s">
        <v>1210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148</v>
      </c>
      <c r="AU205" s="19" t="s">
        <v>87</v>
      </c>
    </row>
    <row r="206" s="13" customFormat="1">
      <c r="A206" s="13"/>
      <c r="B206" s="224"/>
      <c r="C206" s="225"/>
      <c r="D206" s="219" t="s">
        <v>170</v>
      </c>
      <c r="E206" s="226" t="s">
        <v>75</v>
      </c>
      <c r="F206" s="227" t="s">
        <v>1288</v>
      </c>
      <c r="G206" s="225"/>
      <c r="H206" s="228">
        <v>1376.1500000000001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170</v>
      </c>
      <c r="AU206" s="234" t="s">
        <v>87</v>
      </c>
      <c r="AV206" s="13" t="s">
        <v>87</v>
      </c>
      <c r="AW206" s="13" t="s">
        <v>38</v>
      </c>
      <c r="AX206" s="13" t="s">
        <v>85</v>
      </c>
      <c r="AY206" s="234" t="s">
        <v>139</v>
      </c>
    </row>
    <row r="207" s="2" customFormat="1" ht="24.15" customHeight="1">
      <c r="A207" s="40"/>
      <c r="B207" s="41"/>
      <c r="C207" s="206" t="s">
        <v>330</v>
      </c>
      <c r="D207" s="206" t="s">
        <v>141</v>
      </c>
      <c r="E207" s="207" t="s">
        <v>1218</v>
      </c>
      <c r="F207" s="208" t="s">
        <v>1219</v>
      </c>
      <c r="G207" s="209" t="s">
        <v>283</v>
      </c>
      <c r="H207" s="210">
        <v>821.596</v>
      </c>
      <c r="I207" s="211"/>
      <c r="J207" s="212">
        <f>ROUND(I207*H207,2)</f>
        <v>0</v>
      </c>
      <c r="K207" s="208" t="s">
        <v>145</v>
      </c>
      <c r="L207" s="46"/>
      <c r="M207" s="213" t="s">
        <v>75</v>
      </c>
      <c r="N207" s="214" t="s">
        <v>47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146</v>
      </c>
      <c r="AT207" s="217" t="s">
        <v>141</v>
      </c>
      <c r="AU207" s="217" t="s">
        <v>87</v>
      </c>
      <c r="AY207" s="19" t="s">
        <v>139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85</v>
      </c>
      <c r="BK207" s="218">
        <f>ROUND(I207*H207,2)</f>
        <v>0</v>
      </c>
      <c r="BL207" s="19" t="s">
        <v>146</v>
      </c>
      <c r="BM207" s="217" t="s">
        <v>1220</v>
      </c>
    </row>
    <row r="208" s="2" customFormat="1">
      <c r="A208" s="40"/>
      <c r="B208" s="41"/>
      <c r="C208" s="42"/>
      <c r="D208" s="219" t="s">
        <v>148</v>
      </c>
      <c r="E208" s="42"/>
      <c r="F208" s="220" t="s">
        <v>1210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148</v>
      </c>
      <c r="AU208" s="19" t="s">
        <v>87</v>
      </c>
    </row>
    <row r="209" s="13" customFormat="1">
      <c r="A209" s="13"/>
      <c r="B209" s="224"/>
      <c r="C209" s="225"/>
      <c r="D209" s="219" t="s">
        <v>170</v>
      </c>
      <c r="E209" s="226" t="s">
        <v>75</v>
      </c>
      <c r="F209" s="227" t="s">
        <v>1289</v>
      </c>
      <c r="G209" s="225"/>
      <c r="H209" s="228">
        <v>821.596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170</v>
      </c>
      <c r="AU209" s="234" t="s">
        <v>87</v>
      </c>
      <c r="AV209" s="13" t="s">
        <v>87</v>
      </c>
      <c r="AW209" s="13" t="s">
        <v>38</v>
      </c>
      <c r="AX209" s="13" t="s">
        <v>77</v>
      </c>
      <c r="AY209" s="234" t="s">
        <v>139</v>
      </c>
    </row>
    <row r="210" s="16" customFormat="1">
      <c r="A210" s="16"/>
      <c r="B210" s="256"/>
      <c r="C210" s="257"/>
      <c r="D210" s="219" t="s">
        <v>170</v>
      </c>
      <c r="E210" s="258" t="s">
        <v>75</v>
      </c>
      <c r="F210" s="259" t="s">
        <v>236</v>
      </c>
      <c r="G210" s="257"/>
      <c r="H210" s="260">
        <v>821.596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66" t="s">
        <v>170</v>
      </c>
      <c r="AU210" s="266" t="s">
        <v>87</v>
      </c>
      <c r="AV210" s="16" t="s">
        <v>146</v>
      </c>
      <c r="AW210" s="16" t="s">
        <v>38</v>
      </c>
      <c r="AX210" s="16" t="s">
        <v>85</v>
      </c>
      <c r="AY210" s="266" t="s">
        <v>139</v>
      </c>
    </row>
    <row r="211" s="15" customFormat="1">
      <c r="A211" s="15"/>
      <c r="B211" s="246"/>
      <c r="C211" s="247"/>
      <c r="D211" s="219" t="s">
        <v>170</v>
      </c>
      <c r="E211" s="248" t="s">
        <v>75</v>
      </c>
      <c r="F211" s="249" t="s">
        <v>1030</v>
      </c>
      <c r="G211" s="247"/>
      <c r="H211" s="248" t="s">
        <v>75</v>
      </c>
      <c r="I211" s="250"/>
      <c r="J211" s="247"/>
      <c r="K211" s="247"/>
      <c r="L211" s="251"/>
      <c r="M211" s="252"/>
      <c r="N211" s="253"/>
      <c r="O211" s="253"/>
      <c r="P211" s="253"/>
      <c r="Q211" s="253"/>
      <c r="R211" s="253"/>
      <c r="S211" s="253"/>
      <c r="T211" s="25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5" t="s">
        <v>170</v>
      </c>
      <c r="AU211" s="255" t="s">
        <v>87</v>
      </c>
      <c r="AV211" s="15" t="s">
        <v>85</v>
      </c>
      <c r="AW211" s="15" t="s">
        <v>38</v>
      </c>
      <c r="AX211" s="15" t="s">
        <v>77</v>
      </c>
      <c r="AY211" s="255" t="s">
        <v>139</v>
      </c>
    </row>
    <row r="212" s="2" customFormat="1" ht="24.15" customHeight="1">
      <c r="A212" s="40"/>
      <c r="B212" s="41"/>
      <c r="C212" s="206" t="s">
        <v>335</v>
      </c>
      <c r="D212" s="206" t="s">
        <v>141</v>
      </c>
      <c r="E212" s="207" t="s">
        <v>1222</v>
      </c>
      <c r="F212" s="208" t="s">
        <v>1215</v>
      </c>
      <c r="G212" s="209" t="s">
        <v>283</v>
      </c>
      <c r="H212" s="210">
        <v>4107.9799999999996</v>
      </c>
      <c r="I212" s="211"/>
      <c r="J212" s="212">
        <f>ROUND(I212*H212,2)</f>
        <v>0</v>
      </c>
      <c r="K212" s="208" t="s">
        <v>145</v>
      </c>
      <c r="L212" s="46"/>
      <c r="M212" s="213" t="s">
        <v>75</v>
      </c>
      <c r="N212" s="214" t="s">
        <v>47</v>
      </c>
      <c r="O212" s="86"/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146</v>
      </c>
      <c r="AT212" s="217" t="s">
        <v>141</v>
      </c>
      <c r="AU212" s="217" t="s">
        <v>87</v>
      </c>
      <c r="AY212" s="19" t="s">
        <v>139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85</v>
      </c>
      <c r="BK212" s="218">
        <f>ROUND(I212*H212,2)</f>
        <v>0</v>
      </c>
      <c r="BL212" s="19" t="s">
        <v>146</v>
      </c>
      <c r="BM212" s="217" t="s">
        <v>1223</v>
      </c>
    </row>
    <row r="213" s="2" customFormat="1">
      <c r="A213" s="40"/>
      <c r="B213" s="41"/>
      <c r="C213" s="42"/>
      <c r="D213" s="219" t="s">
        <v>148</v>
      </c>
      <c r="E213" s="42"/>
      <c r="F213" s="220" t="s">
        <v>1210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148</v>
      </c>
      <c r="AU213" s="19" t="s">
        <v>87</v>
      </c>
    </row>
    <row r="214" s="13" customFormat="1">
      <c r="A214" s="13"/>
      <c r="B214" s="224"/>
      <c r="C214" s="225"/>
      <c r="D214" s="219" t="s">
        <v>170</v>
      </c>
      <c r="E214" s="226" t="s">
        <v>75</v>
      </c>
      <c r="F214" s="227" t="s">
        <v>1290</v>
      </c>
      <c r="G214" s="225"/>
      <c r="H214" s="228">
        <v>4107.9799999999996</v>
      </c>
      <c r="I214" s="229"/>
      <c r="J214" s="225"/>
      <c r="K214" s="225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170</v>
      </c>
      <c r="AU214" s="234" t="s">
        <v>87</v>
      </c>
      <c r="AV214" s="13" t="s">
        <v>87</v>
      </c>
      <c r="AW214" s="13" t="s">
        <v>38</v>
      </c>
      <c r="AX214" s="13" t="s">
        <v>85</v>
      </c>
      <c r="AY214" s="234" t="s">
        <v>139</v>
      </c>
    </row>
    <row r="215" s="2" customFormat="1" ht="24.15" customHeight="1">
      <c r="A215" s="40"/>
      <c r="B215" s="41"/>
      <c r="C215" s="206" t="s">
        <v>346</v>
      </c>
      <c r="D215" s="206" t="s">
        <v>141</v>
      </c>
      <c r="E215" s="207" t="s">
        <v>1234</v>
      </c>
      <c r="F215" s="208" t="s">
        <v>1235</v>
      </c>
      <c r="G215" s="209" t="s">
        <v>283</v>
      </c>
      <c r="H215" s="210">
        <v>821.596</v>
      </c>
      <c r="I215" s="211"/>
      <c r="J215" s="212">
        <f>ROUND(I215*H215,2)</f>
        <v>0</v>
      </c>
      <c r="K215" s="208" t="s">
        <v>145</v>
      </c>
      <c r="L215" s="46"/>
      <c r="M215" s="213" t="s">
        <v>75</v>
      </c>
      <c r="N215" s="214" t="s">
        <v>47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146</v>
      </c>
      <c r="AT215" s="217" t="s">
        <v>141</v>
      </c>
      <c r="AU215" s="217" t="s">
        <v>87</v>
      </c>
      <c r="AY215" s="19" t="s">
        <v>139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85</v>
      </c>
      <c r="BK215" s="218">
        <f>ROUND(I215*H215,2)</f>
        <v>0</v>
      </c>
      <c r="BL215" s="19" t="s">
        <v>146</v>
      </c>
      <c r="BM215" s="217" t="s">
        <v>1236</v>
      </c>
    </row>
    <row r="216" s="2" customFormat="1">
      <c r="A216" s="40"/>
      <c r="B216" s="41"/>
      <c r="C216" s="42"/>
      <c r="D216" s="219" t="s">
        <v>148</v>
      </c>
      <c r="E216" s="42"/>
      <c r="F216" s="220" t="s">
        <v>851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148</v>
      </c>
      <c r="AU216" s="19" t="s">
        <v>87</v>
      </c>
    </row>
    <row r="217" s="13" customFormat="1">
      <c r="A217" s="13"/>
      <c r="B217" s="224"/>
      <c r="C217" s="225"/>
      <c r="D217" s="219" t="s">
        <v>170</v>
      </c>
      <c r="E217" s="226" t="s">
        <v>75</v>
      </c>
      <c r="F217" s="227" t="s">
        <v>1289</v>
      </c>
      <c r="G217" s="225"/>
      <c r="H217" s="228">
        <v>821.596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170</v>
      </c>
      <c r="AU217" s="234" t="s">
        <v>87</v>
      </c>
      <c r="AV217" s="13" t="s">
        <v>87</v>
      </c>
      <c r="AW217" s="13" t="s">
        <v>38</v>
      </c>
      <c r="AX217" s="13" t="s">
        <v>85</v>
      </c>
      <c r="AY217" s="234" t="s">
        <v>139</v>
      </c>
    </row>
    <row r="218" s="2" customFormat="1" ht="24.15" customHeight="1">
      <c r="A218" s="40"/>
      <c r="B218" s="41"/>
      <c r="C218" s="206" t="s">
        <v>353</v>
      </c>
      <c r="D218" s="206" t="s">
        <v>141</v>
      </c>
      <c r="E218" s="207" t="s">
        <v>1239</v>
      </c>
      <c r="F218" s="208" t="s">
        <v>1240</v>
      </c>
      <c r="G218" s="209" t="s">
        <v>283</v>
      </c>
      <c r="H218" s="210">
        <v>119.505</v>
      </c>
      <c r="I218" s="211"/>
      <c r="J218" s="212">
        <f>ROUND(I218*H218,2)</f>
        <v>0</v>
      </c>
      <c r="K218" s="208" t="s">
        <v>145</v>
      </c>
      <c r="L218" s="46"/>
      <c r="M218" s="213" t="s">
        <v>75</v>
      </c>
      <c r="N218" s="214" t="s">
        <v>47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146</v>
      </c>
      <c r="AT218" s="217" t="s">
        <v>141</v>
      </c>
      <c r="AU218" s="217" t="s">
        <v>87</v>
      </c>
      <c r="AY218" s="19" t="s">
        <v>139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85</v>
      </c>
      <c r="BK218" s="218">
        <f>ROUND(I218*H218,2)</f>
        <v>0</v>
      </c>
      <c r="BL218" s="19" t="s">
        <v>146</v>
      </c>
      <c r="BM218" s="217" t="s">
        <v>1241</v>
      </c>
    </row>
    <row r="219" s="2" customFormat="1">
      <c r="A219" s="40"/>
      <c r="B219" s="41"/>
      <c r="C219" s="42"/>
      <c r="D219" s="219" t="s">
        <v>148</v>
      </c>
      <c r="E219" s="42"/>
      <c r="F219" s="220" t="s">
        <v>851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148</v>
      </c>
      <c r="AU219" s="19" t="s">
        <v>87</v>
      </c>
    </row>
    <row r="220" s="13" customFormat="1">
      <c r="A220" s="13"/>
      <c r="B220" s="224"/>
      <c r="C220" s="225"/>
      <c r="D220" s="219" t="s">
        <v>170</v>
      </c>
      <c r="E220" s="226" t="s">
        <v>75</v>
      </c>
      <c r="F220" s="227" t="s">
        <v>1287</v>
      </c>
      <c r="G220" s="225"/>
      <c r="H220" s="228">
        <v>119.505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170</v>
      </c>
      <c r="AU220" s="234" t="s">
        <v>87</v>
      </c>
      <c r="AV220" s="13" t="s">
        <v>87</v>
      </c>
      <c r="AW220" s="13" t="s">
        <v>38</v>
      </c>
      <c r="AX220" s="13" t="s">
        <v>85</v>
      </c>
      <c r="AY220" s="234" t="s">
        <v>139</v>
      </c>
    </row>
    <row r="221" s="2" customFormat="1" ht="24.15" customHeight="1">
      <c r="A221" s="40"/>
      <c r="B221" s="41"/>
      <c r="C221" s="206" t="s">
        <v>358</v>
      </c>
      <c r="D221" s="206" t="s">
        <v>141</v>
      </c>
      <c r="E221" s="207" t="s">
        <v>1242</v>
      </c>
      <c r="F221" s="208" t="s">
        <v>282</v>
      </c>
      <c r="G221" s="209" t="s">
        <v>283</v>
      </c>
      <c r="H221" s="210">
        <v>155.72499999999999</v>
      </c>
      <c r="I221" s="211"/>
      <c r="J221" s="212">
        <f>ROUND(I221*H221,2)</f>
        <v>0</v>
      </c>
      <c r="K221" s="208" t="s">
        <v>145</v>
      </c>
      <c r="L221" s="46"/>
      <c r="M221" s="213" t="s">
        <v>75</v>
      </c>
      <c r="N221" s="214" t="s">
        <v>47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146</v>
      </c>
      <c r="AT221" s="217" t="s">
        <v>141</v>
      </c>
      <c r="AU221" s="217" t="s">
        <v>87</v>
      </c>
      <c r="AY221" s="19" t="s">
        <v>139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85</v>
      </c>
      <c r="BK221" s="218">
        <f>ROUND(I221*H221,2)</f>
        <v>0</v>
      </c>
      <c r="BL221" s="19" t="s">
        <v>146</v>
      </c>
      <c r="BM221" s="217" t="s">
        <v>1243</v>
      </c>
    </row>
    <row r="222" s="2" customFormat="1">
      <c r="A222" s="40"/>
      <c r="B222" s="41"/>
      <c r="C222" s="42"/>
      <c r="D222" s="219" t="s">
        <v>148</v>
      </c>
      <c r="E222" s="42"/>
      <c r="F222" s="220" t="s">
        <v>851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148</v>
      </c>
      <c r="AU222" s="19" t="s">
        <v>87</v>
      </c>
    </row>
    <row r="223" s="13" customFormat="1">
      <c r="A223" s="13"/>
      <c r="B223" s="224"/>
      <c r="C223" s="225"/>
      <c r="D223" s="219" t="s">
        <v>170</v>
      </c>
      <c r="E223" s="226" t="s">
        <v>75</v>
      </c>
      <c r="F223" s="227" t="s">
        <v>1286</v>
      </c>
      <c r="G223" s="225"/>
      <c r="H223" s="228">
        <v>155.72499999999999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170</v>
      </c>
      <c r="AU223" s="234" t="s">
        <v>87</v>
      </c>
      <c r="AV223" s="13" t="s">
        <v>87</v>
      </c>
      <c r="AW223" s="13" t="s">
        <v>38</v>
      </c>
      <c r="AX223" s="13" t="s">
        <v>85</v>
      </c>
      <c r="AY223" s="234" t="s">
        <v>139</v>
      </c>
    </row>
    <row r="224" s="12" customFormat="1" ht="22.8" customHeight="1">
      <c r="A224" s="12"/>
      <c r="B224" s="190"/>
      <c r="C224" s="191"/>
      <c r="D224" s="192" t="s">
        <v>76</v>
      </c>
      <c r="E224" s="204" t="s">
        <v>852</v>
      </c>
      <c r="F224" s="204" t="s">
        <v>853</v>
      </c>
      <c r="G224" s="191"/>
      <c r="H224" s="191"/>
      <c r="I224" s="194"/>
      <c r="J224" s="205">
        <f>BK224</f>
        <v>0</v>
      </c>
      <c r="K224" s="191"/>
      <c r="L224" s="196"/>
      <c r="M224" s="197"/>
      <c r="N224" s="198"/>
      <c r="O224" s="198"/>
      <c r="P224" s="199">
        <f>SUM(P225:P226)</f>
        <v>0</v>
      </c>
      <c r="Q224" s="198"/>
      <c r="R224" s="199">
        <f>SUM(R225:R226)</f>
        <v>0</v>
      </c>
      <c r="S224" s="198"/>
      <c r="T224" s="200">
        <f>SUM(T225:T226)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1" t="s">
        <v>85</v>
      </c>
      <c r="AT224" s="202" t="s">
        <v>76</v>
      </c>
      <c r="AU224" s="202" t="s">
        <v>85</v>
      </c>
      <c r="AY224" s="201" t="s">
        <v>139</v>
      </c>
      <c r="BK224" s="203">
        <f>SUM(BK225:BK226)</f>
        <v>0</v>
      </c>
    </row>
    <row r="225" s="2" customFormat="1" ht="24.15" customHeight="1">
      <c r="A225" s="40"/>
      <c r="B225" s="41"/>
      <c r="C225" s="206" t="s">
        <v>364</v>
      </c>
      <c r="D225" s="206" t="s">
        <v>141</v>
      </c>
      <c r="E225" s="207" t="s">
        <v>1244</v>
      </c>
      <c r="F225" s="208" t="s">
        <v>1245</v>
      </c>
      <c r="G225" s="209" t="s">
        <v>283</v>
      </c>
      <c r="H225" s="210">
        <v>17.992999999999999</v>
      </c>
      <c r="I225" s="211"/>
      <c r="J225" s="212">
        <f>ROUND(I225*H225,2)</f>
        <v>0</v>
      </c>
      <c r="K225" s="208" t="s">
        <v>145</v>
      </c>
      <c r="L225" s="46"/>
      <c r="M225" s="213" t="s">
        <v>75</v>
      </c>
      <c r="N225" s="214" t="s">
        <v>47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146</v>
      </c>
      <c r="AT225" s="217" t="s">
        <v>141</v>
      </c>
      <c r="AU225" s="217" t="s">
        <v>87</v>
      </c>
      <c r="AY225" s="19" t="s">
        <v>139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85</v>
      </c>
      <c r="BK225" s="218">
        <f>ROUND(I225*H225,2)</f>
        <v>0</v>
      </c>
      <c r="BL225" s="19" t="s">
        <v>146</v>
      </c>
      <c r="BM225" s="217" t="s">
        <v>1246</v>
      </c>
    </row>
    <row r="226" s="2" customFormat="1">
      <c r="A226" s="40"/>
      <c r="B226" s="41"/>
      <c r="C226" s="42"/>
      <c r="D226" s="219" t="s">
        <v>148</v>
      </c>
      <c r="E226" s="42"/>
      <c r="F226" s="220" t="s">
        <v>1247</v>
      </c>
      <c r="G226" s="42"/>
      <c r="H226" s="42"/>
      <c r="I226" s="221"/>
      <c r="J226" s="42"/>
      <c r="K226" s="42"/>
      <c r="L226" s="46"/>
      <c r="M226" s="277"/>
      <c r="N226" s="278"/>
      <c r="O226" s="279"/>
      <c r="P226" s="279"/>
      <c r="Q226" s="279"/>
      <c r="R226" s="279"/>
      <c r="S226" s="279"/>
      <c r="T226" s="28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148</v>
      </c>
      <c r="AU226" s="19" t="s">
        <v>87</v>
      </c>
    </row>
    <row r="227" s="2" customFormat="1" ht="6.96" customHeight="1">
      <c r="A227" s="40"/>
      <c r="B227" s="61"/>
      <c r="C227" s="62"/>
      <c r="D227" s="62"/>
      <c r="E227" s="62"/>
      <c r="F227" s="62"/>
      <c r="G227" s="62"/>
      <c r="H227" s="62"/>
      <c r="I227" s="62"/>
      <c r="J227" s="62"/>
      <c r="K227" s="62"/>
      <c r="L227" s="46"/>
      <c r="M227" s="40"/>
      <c r="O227" s="40"/>
      <c r="P227" s="40"/>
      <c r="Q227" s="40"/>
      <c r="R227" s="40"/>
      <c r="S227" s="40"/>
      <c r="T227" s="40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</row>
  </sheetData>
  <sheetProtection sheet="1" autoFilter="0" formatColumns="0" formatRows="0" objects="1" scenarios="1" spinCount="100000" saltValue="U1Ro2uuIulYxij9FYYuSUnOX605HyyhBRIbsw2yC9eWumVtcS3LoqNvoVP4SBUoP8FIcoUa3ma75TK/Xzkse8A==" hashValue="HMvHSXSb5DomcWcr/0G7z7XRtfOU1PXKclwx20iG5rL3fYBzBEHBiwxrsEFkwl3fhW58Bcuz48rtcajkQMkD7A==" algorithmName="SHA-512" password="CC35"/>
  <autoFilter ref="C84:K22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ROUND((SUM(BE86:BE116)),  2)</f>
        <v>0</v>
      </c>
      <c r="G33" s="40"/>
      <c r="H33" s="40"/>
      <c r="I33" s="150">
        <v>0.20999999999999999</v>
      </c>
      <c r="J33" s="149">
        <f>ROUND(((SUM(BE86:BE116))*I33),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ROUND((SUM(BF86:BF116)),  2)</f>
        <v>0</v>
      </c>
      <c r="G34" s="40"/>
      <c r="H34" s="40"/>
      <c r="I34" s="150">
        <v>0.14999999999999999</v>
      </c>
      <c r="J34" s="149">
        <f>ROUND(((SUM(BF86:BF116))*I34),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ROUND((SUM(BH86:BH116)),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05a - VRN - Vedlejší rozpočtové náklady-uznatelné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1039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1292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1040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1293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1294</v>
      </c>
      <c r="E64" s="176"/>
      <c r="F64" s="176"/>
      <c r="G64" s="176"/>
      <c r="H64" s="176"/>
      <c r="I64" s="176"/>
      <c r="J64" s="177">
        <f>J109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1295</v>
      </c>
      <c r="E65" s="176"/>
      <c r="F65" s="176"/>
      <c r="G65" s="176"/>
      <c r="H65" s="176"/>
      <c r="I65" s="176"/>
      <c r="J65" s="177">
        <f>J112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1296</v>
      </c>
      <c r="E66" s="176"/>
      <c r="F66" s="176"/>
      <c r="G66" s="176"/>
      <c r="H66" s="176"/>
      <c r="I66" s="176"/>
      <c r="J66" s="177">
        <f>J115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05a - VRN - Vedlejší rozpočtové náklady-uznatelné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61</v>
      </c>
      <c r="E85" s="182" t="s">
        <v>57</v>
      </c>
      <c r="F85" s="182" t="s">
        <v>58</v>
      </c>
      <c r="G85" s="182" t="s">
        <v>126</v>
      </c>
      <c r="H85" s="182" t="s">
        <v>127</v>
      </c>
      <c r="I85" s="182" t="s">
        <v>128</v>
      </c>
      <c r="J85" s="182" t="s">
        <v>111</v>
      </c>
      <c r="K85" s="183" t="s">
        <v>129</v>
      </c>
      <c r="L85" s="184"/>
      <c r="M85" s="94" t="s">
        <v>75</v>
      </c>
      <c r="N85" s="95" t="s">
        <v>46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112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1046</v>
      </c>
      <c r="F87" s="193" t="s">
        <v>1047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P88+P91+P107+P109+P112+P115</f>
        <v>0</v>
      </c>
      <c r="Q87" s="198"/>
      <c r="R87" s="199">
        <f>R88+R91+R107+R109+R112+R115</f>
        <v>0</v>
      </c>
      <c r="S87" s="198"/>
      <c r="T87" s="200">
        <f>T88+T91+T107+T109+T112+T115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160</v>
      </c>
      <c r="AT87" s="202" t="s">
        <v>76</v>
      </c>
      <c r="AU87" s="202" t="s">
        <v>77</v>
      </c>
      <c r="AY87" s="201" t="s">
        <v>139</v>
      </c>
      <c r="BK87" s="203">
        <f>BK88+BK91+BK107+BK109+BK112+BK115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1047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160</v>
      </c>
      <c r="AT88" s="202" t="s">
        <v>76</v>
      </c>
      <c r="AU88" s="202" t="s">
        <v>85</v>
      </c>
      <c r="AY88" s="201" t="s">
        <v>139</v>
      </c>
      <c r="BK88" s="203">
        <f>SUM(BK89:BK90)</f>
        <v>0</v>
      </c>
    </row>
    <row r="89" s="2" customFormat="1" ht="14.4" customHeight="1">
      <c r="A89" s="40"/>
      <c r="B89" s="41"/>
      <c r="C89" s="206" t="s">
        <v>85</v>
      </c>
      <c r="D89" s="206" t="s">
        <v>141</v>
      </c>
      <c r="E89" s="207" t="s">
        <v>1297</v>
      </c>
      <c r="F89" s="208" t="s">
        <v>1298</v>
      </c>
      <c r="G89" s="209" t="s">
        <v>1052</v>
      </c>
      <c r="H89" s="210">
        <v>1</v>
      </c>
      <c r="I89" s="211"/>
      <c r="J89" s="212">
        <f>ROUND(I89*H89,2)</f>
        <v>0</v>
      </c>
      <c r="K89" s="208" t="s">
        <v>145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1053</v>
      </c>
      <c r="AT89" s="217" t="s">
        <v>141</v>
      </c>
      <c r="AU89" s="217" t="s">
        <v>87</v>
      </c>
      <c r="AY89" s="19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1053</v>
      </c>
      <c r="BM89" s="217" t="s">
        <v>1299</v>
      </c>
    </row>
    <row r="90" s="2" customFormat="1" ht="14.4" customHeight="1">
      <c r="A90" s="40"/>
      <c r="B90" s="41"/>
      <c r="C90" s="206" t="s">
        <v>87</v>
      </c>
      <c r="D90" s="206" t="s">
        <v>141</v>
      </c>
      <c r="E90" s="207" t="s">
        <v>331</v>
      </c>
      <c r="F90" s="208" t="s">
        <v>1300</v>
      </c>
      <c r="G90" s="209" t="s">
        <v>1052</v>
      </c>
      <c r="H90" s="210">
        <v>1</v>
      </c>
      <c r="I90" s="211"/>
      <c r="J90" s="212">
        <f>ROUND(I90*H90,2)</f>
        <v>0</v>
      </c>
      <c r="K90" s="208" t="s">
        <v>75</v>
      </c>
      <c r="L90" s="46"/>
      <c r="M90" s="213" t="s">
        <v>75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1053</v>
      </c>
      <c r="AT90" s="217" t="s">
        <v>141</v>
      </c>
      <c r="AU90" s="217" t="s">
        <v>87</v>
      </c>
      <c r="AY90" s="19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1053</v>
      </c>
      <c r="BM90" s="217" t="s">
        <v>1301</v>
      </c>
    </row>
    <row r="91" s="12" customFormat="1" ht="22.8" customHeight="1">
      <c r="A91" s="12"/>
      <c r="B91" s="190"/>
      <c r="C91" s="191"/>
      <c r="D91" s="192" t="s">
        <v>76</v>
      </c>
      <c r="E91" s="204" t="s">
        <v>1048</v>
      </c>
      <c r="F91" s="204" t="s">
        <v>1049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SUM(P92:P106)</f>
        <v>0</v>
      </c>
      <c r="Q91" s="198"/>
      <c r="R91" s="199">
        <f>SUM(R92:R106)</f>
        <v>0</v>
      </c>
      <c r="S91" s="198"/>
      <c r="T91" s="200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160</v>
      </c>
      <c r="AT91" s="202" t="s">
        <v>76</v>
      </c>
      <c r="AU91" s="202" t="s">
        <v>85</v>
      </c>
      <c r="AY91" s="201" t="s">
        <v>139</v>
      </c>
      <c r="BK91" s="203">
        <f>SUM(BK92:BK106)</f>
        <v>0</v>
      </c>
    </row>
    <row r="92" s="2" customFormat="1" ht="14.4" customHeight="1">
      <c r="A92" s="40"/>
      <c r="B92" s="41"/>
      <c r="C92" s="206" t="s">
        <v>153</v>
      </c>
      <c r="D92" s="206" t="s">
        <v>141</v>
      </c>
      <c r="E92" s="207" t="s">
        <v>1302</v>
      </c>
      <c r="F92" s="208" t="s">
        <v>1303</v>
      </c>
      <c r="G92" s="209" t="s">
        <v>1052</v>
      </c>
      <c r="H92" s="210">
        <v>1</v>
      </c>
      <c r="I92" s="211"/>
      <c r="J92" s="212">
        <f>ROUND(I92*H92,2)</f>
        <v>0</v>
      </c>
      <c r="K92" s="208" t="s">
        <v>145</v>
      </c>
      <c r="L92" s="46"/>
      <c r="M92" s="213" t="s">
        <v>75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1053</v>
      </c>
      <c r="AT92" s="217" t="s">
        <v>141</v>
      </c>
      <c r="AU92" s="217" t="s">
        <v>87</v>
      </c>
      <c r="AY92" s="19" t="s">
        <v>139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1053</v>
      </c>
      <c r="BM92" s="217" t="s">
        <v>1304</v>
      </c>
    </row>
    <row r="93" s="2" customFormat="1">
      <c r="A93" s="40"/>
      <c r="B93" s="41"/>
      <c r="C93" s="42"/>
      <c r="D93" s="219" t="s">
        <v>362</v>
      </c>
      <c r="E93" s="42"/>
      <c r="F93" s="220" t="s">
        <v>1305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362</v>
      </c>
      <c r="AU93" s="19" t="s">
        <v>87</v>
      </c>
    </row>
    <row r="94" s="2" customFormat="1" ht="14.4" customHeight="1">
      <c r="A94" s="40"/>
      <c r="B94" s="41"/>
      <c r="C94" s="206" t="s">
        <v>146</v>
      </c>
      <c r="D94" s="206" t="s">
        <v>141</v>
      </c>
      <c r="E94" s="207" t="s">
        <v>1306</v>
      </c>
      <c r="F94" s="208" t="s">
        <v>1307</v>
      </c>
      <c r="G94" s="209" t="s">
        <v>1052</v>
      </c>
      <c r="H94" s="210">
        <v>1</v>
      </c>
      <c r="I94" s="211"/>
      <c r="J94" s="212">
        <f>ROUND(I94*H94,2)</f>
        <v>0</v>
      </c>
      <c r="K94" s="208" t="s">
        <v>145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1053</v>
      </c>
      <c r="AT94" s="217" t="s">
        <v>141</v>
      </c>
      <c r="AU94" s="217" t="s">
        <v>87</v>
      </c>
      <c r="AY94" s="19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1053</v>
      </c>
      <c r="BM94" s="217" t="s">
        <v>1308</v>
      </c>
    </row>
    <row r="95" s="2" customFormat="1">
      <c r="A95" s="40"/>
      <c r="B95" s="41"/>
      <c r="C95" s="42"/>
      <c r="D95" s="219" t="s">
        <v>362</v>
      </c>
      <c r="E95" s="42"/>
      <c r="F95" s="220" t="s">
        <v>1305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362</v>
      </c>
      <c r="AU95" s="19" t="s">
        <v>87</v>
      </c>
    </row>
    <row r="96" s="2" customFormat="1" ht="14.4" customHeight="1">
      <c r="A96" s="40"/>
      <c r="B96" s="41"/>
      <c r="C96" s="206" t="s">
        <v>160</v>
      </c>
      <c r="D96" s="206" t="s">
        <v>141</v>
      </c>
      <c r="E96" s="207" t="s">
        <v>1309</v>
      </c>
      <c r="F96" s="208" t="s">
        <v>1310</v>
      </c>
      <c r="G96" s="209" t="s">
        <v>1052</v>
      </c>
      <c r="H96" s="210">
        <v>1</v>
      </c>
      <c r="I96" s="211"/>
      <c r="J96" s="212">
        <f>ROUND(I96*H96,2)</f>
        <v>0</v>
      </c>
      <c r="K96" s="208" t="s">
        <v>145</v>
      </c>
      <c r="L96" s="46"/>
      <c r="M96" s="213" t="s">
        <v>75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1053</v>
      </c>
      <c r="AT96" s="217" t="s">
        <v>141</v>
      </c>
      <c r="AU96" s="217" t="s">
        <v>87</v>
      </c>
      <c r="AY96" s="19" t="s">
        <v>139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85</v>
      </c>
      <c r="BK96" s="218">
        <f>ROUND(I96*H96,2)</f>
        <v>0</v>
      </c>
      <c r="BL96" s="19" t="s">
        <v>1053</v>
      </c>
      <c r="BM96" s="217" t="s">
        <v>1311</v>
      </c>
    </row>
    <row r="97" s="2" customFormat="1">
      <c r="A97" s="40"/>
      <c r="B97" s="41"/>
      <c r="C97" s="42"/>
      <c r="D97" s="219" t="s">
        <v>362</v>
      </c>
      <c r="E97" s="42"/>
      <c r="F97" s="220" t="s">
        <v>1312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362</v>
      </c>
      <c r="AU97" s="19" t="s">
        <v>87</v>
      </c>
    </row>
    <row r="98" s="2" customFormat="1" ht="14.4" customHeight="1">
      <c r="A98" s="40"/>
      <c r="B98" s="41"/>
      <c r="C98" s="206" t="s">
        <v>164</v>
      </c>
      <c r="D98" s="206" t="s">
        <v>141</v>
      </c>
      <c r="E98" s="207" t="s">
        <v>1313</v>
      </c>
      <c r="F98" s="208" t="s">
        <v>1314</v>
      </c>
      <c r="G98" s="209" t="s">
        <v>1052</v>
      </c>
      <c r="H98" s="210">
        <v>1</v>
      </c>
      <c r="I98" s="211"/>
      <c r="J98" s="212">
        <f>ROUND(I98*H98,2)</f>
        <v>0</v>
      </c>
      <c r="K98" s="208" t="s">
        <v>145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1053</v>
      </c>
      <c r="AT98" s="217" t="s">
        <v>141</v>
      </c>
      <c r="AU98" s="217" t="s">
        <v>87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1053</v>
      </c>
      <c r="BM98" s="217" t="s">
        <v>1315</v>
      </c>
    </row>
    <row r="99" s="2" customFormat="1" ht="14.4" customHeight="1">
      <c r="A99" s="40"/>
      <c r="B99" s="41"/>
      <c r="C99" s="206" t="s">
        <v>176</v>
      </c>
      <c r="D99" s="206" t="s">
        <v>141</v>
      </c>
      <c r="E99" s="207" t="s">
        <v>1316</v>
      </c>
      <c r="F99" s="208" t="s">
        <v>1317</v>
      </c>
      <c r="G99" s="209" t="s">
        <v>1052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1053</v>
      </c>
      <c r="AT99" s="217" t="s">
        <v>141</v>
      </c>
      <c r="AU99" s="217" t="s">
        <v>87</v>
      </c>
      <c r="AY99" s="19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1053</v>
      </c>
      <c r="BM99" s="217" t="s">
        <v>1318</v>
      </c>
    </row>
    <row r="100" s="2" customFormat="1" ht="14.4" customHeight="1">
      <c r="A100" s="40"/>
      <c r="B100" s="41"/>
      <c r="C100" s="206" t="s">
        <v>180</v>
      </c>
      <c r="D100" s="206" t="s">
        <v>141</v>
      </c>
      <c r="E100" s="207" t="s">
        <v>1050</v>
      </c>
      <c r="F100" s="208" t="s">
        <v>1051</v>
      </c>
      <c r="G100" s="209" t="s">
        <v>1052</v>
      </c>
      <c r="H100" s="210">
        <v>1</v>
      </c>
      <c r="I100" s="211"/>
      <c r="J100" s="212">
        <f>ROUND(I100*H100,2)</f>
        <v>0</v>
      </c>
      <c r="K100" s="208" t="s">
        <v>145</v>
      </c>
      <c r="L100" s="46"/>
      <c r="M100" s="213" t="s">
        <v>75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1053</v>
      </c>
      <c r="AT100" s="217" t="s">
        <v>141</v>
      </c>
      <c r="AU100" s="217" t="s">
        <v>87</v>
      </c>
      <c r="AY100" s="19" t="s">
        <v>139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1053</v>
      </c>
      <c r="BM100" s="217" t="s">
        <v>1319</v>
      </c>
    </row>
    <row r="101" s="2" customFormat="1" ht="14.4" customHeight="1">
      <c r="A101" s="40"/>
      <c r="B101" s="41"/>
      <c r="C101" s="206" t="s">
        <v>200</v>
      </c>
      <c r="D101" s="206" t="s">
        <v>141</v>
      </c>
      <c r="E101" s="207" t="s">
        <v>1320</v>
      </c>
      <c r="F101" s="208" t="s">
        <v>1321</v>
      </c>
      <c r="G101" s="209" t="s">
        <v>1052</v>
      </c>
      <c r="H101" s="210">
        <v>1</v>
      </c>
      <c r="I101" s="211"/>
      <c r="J101" s="212">
        <f>ROUND(I101*H101,2)</f>
        <v>0</v>
      </c>
      <c r="K101" s="208" t="s">
        <v>145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1053</v>
      </c>
      <c r="AT101" s="217" t="s">
        <v>141</v>
      </c>
      <c r="AU101" s="217" t="s">
        <v>87</v>
      </c>
      <c r="AY101" s="19" t="s">
        <v>139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1053</v>
      </c>
      <c r="BM101" s="217" t="s">
        <v>1322</v>
      </c>
    </row>
    <row r="102" s="2" customFormat="1">
      <c r="A102" s="40"/>
      <c r="B102" s="41"/>
      <c r="C102" s="42"/>
      <c r="D102" s="219" t="s">
        <v>362</v>
      </c>
      <c r="E102" s="42"/>
      <c r="F102" s="220" t="s">
        <v>1323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362</v>
      </c>
      <c r="AU102" s="19" t="s">
        <v>87</v>
      </c>
    </row>
    <row r="103" s="2" customFormat="1" ht="14.4" customHeight="1">
      <c r="A103" s="40"/>
      <c r="B103" s="41"/>
      <c r="C103" s="206" t="s">
        <v>204</v>
      </c>
      <c r="D103" s="206" t="s">
        <v>141</v>
      </c>
      <c r="E103" s="207" t="s">
        <v>1324</v>
      </c>
      <c r="F103" s="208" t="s">
        <v>1325</v>
      </c>
      <c r="G103" s="209" t="s">
        <v>1052</v>
      </c>
      <c r="H103" s="210">
        <v>1</v>
      </c>
      <c r="I103" s="211"/>
      <c r="J103" s="212">
        <f>ROUND(I103*H103,2)</f>
        <v>0</v>
      </c>
      <c r="K103" s="208" t="s">
        <v>145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1053</v>
      </c>
      <c r="AT103" s="217" t="s">
        <v>141</v>
      </c>
      <c r="AU103" s="217" t="s">
        <v>87</v>
      </c>
      <c r="AY103" s="19" t="s">
        <v>139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1053</v>
      </c>
      <c r="BM103" s="217" t="s">
        <v>1326</v>
      </c>
    </row>
    <row r="104" s="2" customFormat="1" ht="14.4" customHeight="1">
      <c r="A104" s="40"/>
      <c r="B104" s="41"/>
      <c r="C104" s="206" t="s">
        <v>212</v>
      </c>
      <c r="D104" s="206" t="s">
        <v>141</v>
      </c>
      <c r="E104" s="207" t="s">
        <v>1327</v>
      </c>
      <c r="F104" s="208" t="s">
        <v>1328</v>
      </c>
      <c r="G104" s="209" t="s">
        <v>1052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75</v>
      </c>
      <c r="N104" s="214" t="s">
        <v>47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1053</v>
      </c>
      <c r="AT104" s="217" t="s">
        <v>141</v>
      </c>
      <c r="AU104" s="217" t="s">
        <v>87</v>
      </c>
      <c r="AY104" s="19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85</v>
      </c>
      <c r="BK104" s="218">
        <f>ROUND(I104*H104,2)</f>
        <v>0</v>
      </c>
      <c r="BL104" s="19" t="s">
        <v>1053</v>
      </c>
      <c r="BM104" s="217" t="s">
        <v>1329</v>
      </c>
    </row>
    <row r="105" s="2" customFormat="1" ht="14.4" customHeight="1">
      <c r="A105" s="40"/>
      <c r="B105" s="41"/>
      <c r="C105" s="206" t="s">
        <v>216</v>
      </c>
      <c r="D105" s="206" t="s">
        <v>141</v>
      </c>
      <c r="E105" s="207" t="s">
        <v>1330</v>
      </c>
      <c r="F105" s="208" t="s">
        <v>1331</v>
      </c>
      <c r="G105" s="209" t="s">
        <v>1052</v>
      </c>
      <c r="H105" s="210">
        <v>1</v>
      </c>
      <c r="I105" s="211"/>
      <c r="J105" s="212">
        <f>ROUND(I105*H105,2)</f>
        <v>0</v>
      </c>
      <c r="K105" s="208" t="s">
        <v>145</v>
      </c>
      <c r="L105" s="46"/>
      <c r="M105" s="213" t="s">
        <v>75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1053</v>
      </c>
      <c r="AT105" s="217" t="s">
        <v>141</v>
      </c>
      <c r="AU105" s="217" t="s">
        <v>87</v>
      </c>
      <c r="AY105" s="19" t="s">
        <v>139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1053</v>
      </c>
      <c r="BM105" s="217" t="s">
        <v>1332</v>
      </c>
    </row>
    <row r="106" s="2" customFormat="1" ht="14.4" customHeight="1">
      <c r="A106" s="40"/>
      <c r="B106" s="41"/>
      <c r="C106" s="206" t="s">
        <v>227</v>
      </c>
      <c r="D106" s="206" t="s">
        <v>141</v>
      </c>
      <c r="E106" s="207" t="s">
        <v>1333</v>
      </c>
      <c r="F106" s="208" t="s">
        <v>1334</v>
      </c>
      <c r="G106" s="209" t="s">
        <v>1052</v>
      </c>
      <c r="H106" s="210">
        <v>1</v>
      </c>
      <c r="I106" s="211"/>
      <c r="J106" s="212">
        <f>ROUND(I106*H106,2)</f>
        <v>0</v>
      </c>
      <c r="K106" s="208" t="s">
        <v>145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1053</v>
      </c>
      <c r="AT106" s="217" t="s">
        <v>141</v>
      </c>
      <c r="AU106" s="217" t="s">
        <v>87</v>
      </c>
      <c r="AY106" s="19" t="s">
        <v>139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1053</v>
      </c>
      <c r="BM106" s="217" t="s">
        <v>1335</v>
      </c>
    </row>
    <row r="107" s="12" customFormat="1" ht="22.8" customHeight="1">
      <c r="A107" s="12"/>
      <c r="B107" s="190"/>
      <c r="C107" s="191"/>
      <c r="D107" s="192" t="s">
        <v>76</v>
      </c>
      <c r="E107" s="204" t="s">
        <v>1336</v>
      </c>
      <c r="F107" s="204" t="s">
        <v>1298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P108</f>
        <v>0</v>
      </c>
      <c r="Q107" s="198"/>
      <c r="R107" s="199">
        <f>R108</f>
        <v>0</v>
      </c>
      <c r="S107" s="198"/>
      <c r="T107" s="200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160</v>
      </c>
      <c r="AT107" s="202" t="s">
        <v>76</v>
      </c>
      <c r="AU107" s="202" t="s">
        <v>85</v>
      </c>
      <c r="AY107" s="201" t="s">
        <v>139</v>
      </c>
      <c r="BK107" s="203">
        <f>BK108</f>
        <v>0</v>
      </c>
    </row>
    <row r="108" s="2" customFormat="1" ht="14.4" customHeight="1">
      <c r="A108" s="40"/>
      <c r="B108" s="41"/>
      <c r="C108" s="206" t="s">
        <v>229</v>
      </c>
      <c r="D108" s="206" t="s">
        <v>141</v>
      </c>
      <c r="E108" s="207" t="s">
        <v>82</v>
      </c>
      <c r="F108" s="208" t="s">
        <v>1337</v>
      </c>
      <c r="G108" s="209" t="s">
        <v>1052</v>
      </c>
      <c r="H108" s="210">
        <v>1</v>
      </c>
      <c r="I108" s="211"/>
      <c r="J108" s="212">
        <f>ROUND(I108*H108,2)</f>
        <v>0</v>
      </c>
      <c r="K108" s="208" t="s">
        <v>75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1053</v>
      </c>
      <c r="AT108" s="217" t="s">
        <v>141</v>
      </c>
      <c r="AU108" s="217" t="s">
        <v>87</v>
      </c>
      <c r="AY108" s="19" t="s">
        <v>139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1053</v>
      </c>
      <c r="BM108" s="217" t="s">
        <v>1338</v>
      </c>
    </row>
    <row r="109" s="12" customFormat="1" ht="22.8" customHeight="1">
      <c r="A109" s="12"/>
      <c r="B109" s="190"/>
      <c r="C109" s="191"/>
      <c r="D109" s="192" t="s">
        <v>76</v>
      </c>
      <c r="E109" s="204" t="s">
        <v>1339</v>
      </c>
      <c r="F109" s="204" t="s">
        <v>1340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160</v>
      </c>
      <c r="AT109" s="202" t="s">
        <v>76</v>
      </c>
      <c r="AU109" s="202" t="s">
        <v>85</v>
      </c>
      <c r="AY109" s="201" t="s">
        <v>139</v>
      </c>
      <c r="BK109" s="203">
        <f>SUM(BK110:BK111)</f>
        <v>0</v>
      </c>
    </row>
    <row r="110" s="2" customFormat="1" ht="14.4" customHeight="1">
      <c r="A110" s="40"/>
      <c r="B110" s="41"/>
      <c r="C110" s="206" t="s">
        <v>8</v>
      </c>
      <c r="D110" s="206" t="s">
        <v>141</v>
      </c>
      <c r="E110" s="207" t="s">
        <v>1341</v>
      </c>
      <c r="F110" s="208" t="s">
        <v>1342</v>
      </c>
      <c r="G110" s="209" t="s">
        <v>1052</v>
      </c>
      <c r="H110" s="210">
        <v>1</v>
      </c>
      <c r="I110" s="211"/>
      <c r="J110" s="212">
        <f>ROUND(I110*H110,2)</f>
        <v>0</v>
      </c>
      <c r="K110" s="208" t="s">
        <v>145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1053</v>
      </c>
      <c r="AT110" s="217" t="s">
        <v>141</v>
      </c>
      <c r="AU110" s="217" t="s">
        <v>87</v>
      </c>
      <c r="AY110" s="19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1053</v>
      </c>
      <c r="BM110" s="217" t="s">
        <v>1343</v>
      </c>
    </row>
    <row r="111" s="2" customFormat="1" ht="14.4" customHeight="1">
      <c r="A111" s="40"/>
      <c r="B111" s="41"/>
      <c r="C111" s="206" t="s">
        <v>242</v>
      </c>
      <c r="D111" s="206" t="s">
        <v>141</v>
      </c>
      <c r="E111" s="207" t="s">
        <v>1344</v>
      </c>
      <c r="F111" s="208" t="s">
        <v>1345</v>
      </c>
      <c r="G111" s="209" t="s">
        <v>1052</v>
      </c>
      <c r="H111" s="210">
        <v>1</v>
      </c>
      <c r="I111" s="211"/>
      <c r="J111" s="212">
        <f>ROUND(I111*H111,2)</f>
        <v>0</v>
      </c>
      <c r="K111" s="208" t="s">
        <v>75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1053</v>
      </c>
      <c r="AT111" s="217" t="s">
        <v>141</v>
      </c>
      <c r="AU111" s="217" t="s">
        <v>87</v>
      </c>
      <c r="AY111" s="19" t="s">
        <v>139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1053</v>
      </c>
      <c r="BM111" s="217" t="s">
        <v>1346</v>
      </c>
    </row>
    <row r="112" s="12" customFormat="1" ht="22.8" customHeight="1">
      <c r="A112" s="12"/>
      <c r="B112" s="190"/>
      <c r="C112" s="191"/>
      <c r="D112" s="192" t="s">
        <v>76</v>
      </c>
      <c r="E112" s="204" t="s">
        <v>1347</v>
      </c>
      <c r="F112" s="204" t="s">
        <v>1348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SUM(P113:P114)</f>
        <v>0</v>
      </c>
      <c r="Q112" s="198"/>
      <c r="R112" s="199">
        <f>SUM(R113:R114)</f>
        <v>0</v>
      </c>
      <c r="S112" s="198"/>
      <c r="T112" s="200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160</v>
      </c>
      <c r="AT112" s="202" t="s">
        <v>76</v>
      </c>
      <c r="AU112" s="202" t="s">
        <v>85</v>
      </c>
      <c r="AY112" s="201" t="s">
        <v>139</v>
      </c>
      <c r="BK112" s="203">
        <f>SUM(BK113:BK114)</f>
        <v>0</v>
      </c>
    </row>
    <row r="113" s="2" customFormat="1" ht="14.4" customHeight="1">
      <c r="A113" s="40"/>
      <c r="B113" s="41"/>
      <c r="C113" s="206" t="s">
        <v>250</v>
      </c>
      <c r="D113" s="206" t="s">
        <v>141</v>
      </c>
      <c r="E113" s="207" t="s">
        <v>1349</v>
      </c>
      <c r="F113" s="208" t="s">
        <v>1350</v>
      </c>
      <c r="G113" s="209" t="s">
        <v>1052</v>
      </c>
      <c r="H113" s="210">
        <v>1</v>
      </c>
      <c r="I113" s="211"/>
      <c r="J113" s="212">
        <f>ROUND(I113*H113,2)</f>
        <v>0</v>
      </c>
      <c r="K113" s="208" t="s">
        <v>145</v>
      </c>
      <c r="L113" s="46"/>
      <c r="M113" s="213" t="s">
        <v>75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1053</v>
      </c>
      <c r="AT113" s="217" t="s">
        <v>141</v>
      </c>
      <c r="AU113" s="217" t="s">
        <v>87</v>
      </c>
      <c r="AY113" s="19" t="s">
        <v>139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1053</v>
      </c>
      <c r="BM113" s="217" t="s">
        <v>1351</v>
      </c>
    </row>
    <row r="114" s="2" customFormat="1">
      <c r="A114" s="40"/>
      <c r="B114" s="41"/>
      <c r="C114" s="42"/>
      <c r="D114" s="219" t="s">
        <v>362</v>
      </c>
      <c r="E114" s="42"/>
      <c r="F114" s="220" t="s">
        <v>1352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362</v>
      </c>
      <c r="AU114" s="19" t="s">
        <v>87</v>
      </c>
    </row>
    <row r="115" s="12" customFormat="1" ht="22.8" customHeight="1">
      <c r="A115" s="12"/>
      <c r="B115" s="190"/>
      <c r="C115" s="191"/>
      <c r="D115" s="192" t="s">
        <v>76</v>
      </c>
      <c r="E115" s="204" t="s">
        <v>1353</v>
      </c>
      <c r="F115" s="204" t="s">
        <v>1354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P116</f>
        <v>0</v>
      </c>
      <c r="Q115" s="198"/>
      <c r="R115" s="199">
        <f>R116</f>
        <v>0</v>
      </c>
      <c r="S115" s="198"/>
      <c r="T115" s="200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160</v>
      </c>
      <c r="AT115" s="202" t="s">
        <v>76</v>
      </c>
      <c r="AU115" s="202" t="s">
        <v>85</v>
      </c>
      <c r="AY115" s="201" t="s">
        <v>139</v>
      </c>
      <c r="BK115" s="203">
        <f>BK116</f>
        <v>0</v>
      </c>
    </row>
    <row r="116" s="2" customFormat="1" ht="14.4" customHeight="1">
      <c r="A116" s="40"/>
      <c r="B116" s="41"/>
      <c r="C116" s="206" t="s">
        <v>255</v>
      </c>
      <c r="D116" s="206" t="s">
        <v>141</v>
      </c>
      <c r="E116" s="207" t="s">
        <v>1355</v>
      </c>
      <c r="F116" s="208" t="s">
        <v>1356</v>
      </c>
      <c r="G116" s="209" t="s">
        <v>1052</v>
      </c>
      <c r="H116" s="210">
        <v>1</v>
      </c>
      <c r="I116" s="211"/>
      <c r="J116" s="212">
        <f>ROUND(I116*H116,2)</f>
        <v>0</v>
      </c>
      <c r="K116" s="208" t="s">
        <v>145</v>
      </c>
      <c r="L116" s="46"/>
      <c r="M116" s="281" t="s">
        <v>75</v>
      </c>
      <c r="N116" s="282" t="s">
        <v>47</v>
      </c>
      <c r="O116" s="279"/>
      <c r="P116" s="283">
        <f>O116*H116</f>
        <v>0</v>
      </c>
      <c r="Q116" s="283">
        <v>0</v>
      </c>
      <c r="R116" s="283">
        <f>Q116*H116</f>
        <v>0</v>
      </c>
      <c r="S116" s="283">
        <v>0</v>
      </c>
      <c r="T116" s="28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1053</v>
      </c>
      <c r="AT116" s="217" t="s">
        <v>141</v>
      </c>
      <c r="AU116" s="217" t="s">
        <v>87</v>
      </c>
      <c r="AY116" s="19" t="s">
        <v>139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1053</v>
      </c>
      <c r="BM116" s="217" t="s">
        <v>1357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B82+CqQBe2eN5OLeARa4KeRj+SmzhEwj3mGHNUQGhFd5RxK/NB+TQ2pfWn6koDbB4SLUDjmODcqM6TpaGPFa+Q==" hashValue="NJ1Mra6fPB00EhHasM5WOuFOrje/LL1krth7jub9D/T1phM61ichyALPkxtZg65d8j1BoyPCefYPffr0yueQUA==" algorithmName="SHA-512" password="CC35"/>
  <autoFilter ref="C85:K11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87</v>
      </c>
    </row>
    <row r="4" s="1" customFormat="1" ht="24.96" customHeight="1">
      <c r="B4" s="22"/>
      <c r="D4" s="132" t="s">
        <v>106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Vodojem Horská, zásobní řady a splašková kanalizace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107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75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26. 10. 2020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28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29</v>
      </c>
      <c r="F15" s="40"/>
      <c r="G15" s="40"/>
      <c r="H15" s="40"/>
      <c r="I15" s="134" t="s">
        <v>30</v>
      </c>
      <c r="J15" s="138" t="s">
        <v>31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32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30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34</v>
      </c>
      <c r="E20" s="40"/>
      <c r="F20" s="40"/>
      <c r="G20" s="40"/>
      <c r="H20" s="40"/>
      <c r="I20" s="134" t="s">
        <v>27</v>
      </c>
      <c r="J20" s="138" t="s">
        <v>35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36</v>
      </c>
      <c r="F21" s="40"/>
      <c r="G21" s="40"/>
      <c r="H21" s="40"/>
      <c r="I21" s="134" t="s">
        <v>30</v>
      </c>
      <c r="J21" s="138" t="s">
        <v>37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39</v>
      </c>
      <c r="E23" s="40"/>
      <c r="F23" s="40"/>
      <c r="G23" s="40"/>
      <c r="H23" s="40"/>
      <c r="I23" s="134" t="s">
        <v>27</v>
      </c>
      <c r="J23" s="138" t="s">
        <v>35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36</v>
      </c>
      <c r="F24" s="40"/>
      <c r="G24" s="40"/>
      <c r="H24" s="40"/>
      <c r="I24" s="134" t="s">
        <v>30</v>
      </c>
      <c r="J24" s="138" t="s">
        <v>37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40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75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42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44</v>
      </c>
      <c r="G32" s="40"/>
      <c r="H32" s="40"/>
      <c r="I32" s="147" t="s">
        <v>43</v>
      </c>
      <c r="J32" s="147" t="s">
        <v>45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46</v>
      </c>
      <c r="E33" s="134" t="s">
        <v>47</v>
      </c>
      <c r="F33" s="149">
        <f>ROUND((SUM(BE86:BE116)),  2)</f>
        <v>0</v>
      </c>
      <c r="G33" s="40"/>
      <c r="H33" s="40"/>
      <c r="I33" s="150">
        <v>0.20999999999999999</v>
      </c>
      <c r="J33" s="149">
        <f>ROUND(((SUM(BE86:BE116))*I33),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48</v>
      </c>
      <c r="F34" s="149">
        <f>ROUND((SUM(BF86:BF116)),  2)</f>
        <v>0</v>
      </c>
      <c r="G34" s="40"/>
      <c r="H34" s="40"/>
      <c r="I34" s="150">
        <v>0.14999999999999999</v>
      </c>
      <c r="J34" s="149">
        <f>ROUND(((SUM(BF86:BF116))*I34),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49</v>
      </c>
      <c r="F35" s="149">
        <f>ROUND((SUM(BG86:BG116)),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50</v>
      </c>
      <c r="F36" s="149">
        <f>ROUND((SUM(BH86:BH116)),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51</v>
      </c>
      <c r="F37" s="149">
        <f>ROUND((SUM(BI86:BI116)),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52</v>
      </c>
      <c r="E39" s="153"/>
      <c r="F39" s="153"/>
      <c r="G39" s="154" t="s">
        <v>53</v>
      </c>
      <c r="H39" s="155" t="s">
        <v>54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Vodojem Horská, zásobní řady a splašková kanalizace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107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05b - VRN - Vedlejší rozpočtové náklady-neuznatelné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Liberec</v>
      </c>
      <c r="G52" s="42"/>
      <c r="H52" s="42"/>
      <c r="I52" s="34" t="s">
        <v>24</v>
      </c>
      <c r="J52" s="74" t="str">
        <f>IF(J12="","",J12)</f>
        <v>26. 10. 2020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Liberec</v>
      </c>
      <c r="G54" s="42"/>
      <c r="H54" s="42"/>
      <c r="I54" s="34" t="s">
        <v>34</v>
      </c>
      <c r="J54" s="38" t="str">
        <f>E21</f>
        <v>SNOWPLAN, spol. s 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32</v>
      </c>
      <c r="D55" s="42"/>
      <c r="E55" s="42"/>
      <c r="F55" s="29" t="str">
        <f>IF(E18="","",E18)</f>
        <v>Vyplň údaj</v>
      </c>
      <c r="G55" s="42"/>
      <c r="H55" s="42"/>
      <c r="I55" s="34" t="s">
        <v>39</v>
      </c>
      <c r="J55" s="38" t="str">
        <f>E24</f>
        <v>SNOWPLAN, spol. s 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110</v>
      </c>
      <c r="D57" s="164"/>
      <c r="E57" s="164"/>
      <c r="F57" s="164"/>
      <c r="G57" s="164"/>
      <c r="H57" s="164"/>
      <c r="I57" s="164"/>
      <c r="J57" s="165" t="s">
        <v>111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74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112</v>
      </c>
    </row>
    <row r="60" s="9" customFormat="1" ht="24.96" customHeight="1">
      <c r="A60" s="9"/>
      <c r="B60" s="167"/>
      <c r="C60" s="168"/>
      <c r="D60" s="169" t="s">
        <v>1039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1292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1040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1293</v>
      </c>
      <c r="E63" s="176"/>
      <c r="F63" s="176"/>
      <c r="G63" s="176"/>
      <c r="H63" s="176"/>
      <c r="I63" s="176"/>
      <c r="J63" s="177">
        <f>J107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1294</v>
      </c>
      <c r="E64" s="176"/>
      <c r="F64" s="176"/>
      <c r="G64" s="176"/>
      <c r="H64" s="176"/>
      <c r="I64" s="176"/>
      <c r="J64" s="177">
        <f>J109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1295</v>
      </c>
      <c r="E65" s="176"/>
      <c r="F65" s="176"/>
      <c r="G65" s="176"/>
      <c r="H65" s="176"/>
      <c r="I65" s="176"/>
      <c r="J65" s="177">
        <f>J112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1296</v>
      </c>
      <c r="E66" s="176"/>
      <c r="F66" s="176"/>
      <c r="G66" s="176"/>
      <c r="H66" s="176"/>
      <c r="I66" s="176"/>
      <c r="J66" s="177">
        <f>J115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124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Vodojem Horská, zásobní řady a splašková kanalizace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05b - VRN - Vedlejší rozpočtové náklady-neuznatelné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22</v>
      </c>
      <c r="D80" s="42"/>
      <c r="E80" s="42"/>
      <c r="F80" s="29" t="str">
        <f>F12</f>
        <v>Liberec</v>
      </c>
      <c r="G80" s="42"/>
      <c r="H80" s="42"/>
      <c r="I80" s="34" t="s">
        <v>24</v>
      </c>
      <c r="J80" s="74" t="str">
        <f>IF(J12="","",J12)</f>
        <v>26. 10. 2020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26</v>
      </c>
      <c r="D82" s="42"/>
      <c r="E82" s="42"/>
      <c r="F82" s="29" t="str">
        <f>E15</f>
        <v>Statutární město Liberec</v>
      </c>
      <c r="G82" s="42"/>
      <c r="H82" s="42"/>
      <c r="I82" s="34" t="s">
        <v>34</v>
      </c>
      <c r="J82" s="38" t="str">
        <f>E21</f>
        <v>SNOWPLAN, spol. s r.o.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32</v>
      </c>
      <c r="D83" s="42"/>
      <c r="E83" s="42"/>
      <c r="F83" s="29" t="str">
        <f>IF(E18="","",E18)</f>
        <v>Vyplň údaj</v>
      </c>
      <c r="G83" s="42"/>
      <c r="H83" s="42"/>
      <c r="I83" s="34" t="s">
        <v>39</v>
      </c>
      <c r="J83" s="38" t="str">
        <f>E24</f>
        <v>SNOWPLAN, spol. s r.o.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125</v>
      </c>
      <c r="D85" s="182" t="s">
        <v>61</v>
      </c>
      <c r="E85" s="182" t="s">
        <v>57</v>
      </c>
      <c r="F85" s="182" t="s">
        <v>58</v>
      </c>
      <c r="G85" s="182" t="s">
        <v>126</v>
      </c>
      <c r="H85" s="182" t="s">
        <v>127</v>
      </c>
      <c r="I85" s="182" t="s">
        <v>128</v>
      </c>
      <c r="J85" s="182" t="s">
        <v>111</v>
      </c>
      <c r="K85" s="183" t="s">
        <v>129</v>
      </c>
      <c r="L85" s="184"/>
      <c r="M85" s="94" t="s">
        <v>75</v>
      </c>
      <c r="N85" s="95" t="s">
        <v>46</v>
      </c>
      <c r="O85" s="95" t="s">
        <v>130</v>
      </c>
      <c r="P85" s="95" t="s">
        <v>131</v>
      </c>
      <c r="Q85" s="95" t="s">
        <v>132</v>
      </c>
      <c r="R85" s="95" t="s">
        <v>133</v>
      </c>
      <c r="S85" s="95" t="s">
        <v>134</v>
      </c>
      <c r="T85" s="96" t="s">
        <v>135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136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</f>
        <v>0</v>
      </c>
      <c r="Q86" s="98"/>
      <c r="R86" s="187">
        <f>R87</f>
        <v>0</v>
      </c>
      <c r="S86" s="98"/>
      <c r="T86" s="188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76</v>
      </c>
      <c r="AU86" s="19" t="s">
        <v>112</v>
      </c>
      <c r="BK86" s="189">
        <f>BK87</f>
        <v>0</v>
      </c>
    </row>
    <row r="87" s="12" customFormat="1" ht="25.92" customHeight="1">
      <c r="A87" s="12"/>
      <c r="B87" s="190"/>
      <c r="C87" s="191"/>
      <c r="D87" s="192" t="s">
        <v>76</v>
      </c>
      <c r="E87" s="193" t="s">
        <v>1046</v>
      </c>
      <c r="F87" s="193" t="s">
        <v>1047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P88+P91+P107+P109+P112+P115</f>
        <v>0</v>
      </c>
      <c r="Q87" s="198"/>
      <c r="R87" s="199">
        <f>R88+R91+R107+R109+R112+R115</f>
        <v>0</v>
      </c>
      <c r="S87" s="198"/>
      <c r="T87" s="200">
        <f>T88+T91+T107+T109+T112+T115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160</v>
      </c>
      <c r="AT87" s="202" t="s">
        <v>76</v>
      </c>
      <c r="AU87" s="202" t="s">
        <v>77</v>
      </c>
      <c r="AY87" s="201" t="s">
        <v>139</v>
      </c>
      <c r="BK87" s="203">
        <f>BK88+BK91+BK107+BK109+BK112+BK115</f>
        <v>0</v>
      </c>
    </row>
    <row r="88" s="12" customFormat="1" ht="22.8" customHeight="1">
      <c r="A88" s="12"/>
      <c r="B88" s="190"/>
      <c r="C88" s="191"/>
      <c r="D88" s="192" t="s">
        <v>76</v>
      </c>
      <c r="E88" s="204" t="s">
        <v>77</v>
      </c>
      <c r="F88" s="204" t="s">
        <v>1047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SUM(P89:P90)</f>
        <v>0</v>
      </c>
      <c r="Q88" s="198"/>
      <c r="R88" s="199">
        <f>SUM(R89:R90)</f>
        <v>0</v>
      </c>
      <c r="S88" s="198"/>
      <c r="T88" s="200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160</v>
      </c>
      <c r="AT88" s="202" t="s">
        <v>76</v>
      </c>
      <c r="AU88" s="202" t="s">
        <v>85</v>
      </c>
      <c r="AY88" s="201" t="s">
        <v>139</v>
      </c>
      <c r="BK88" s="203">
        <f>SUM(BK89:BK90)</f>
        <v>0</v>
      </c>
    </row>
    <row r="89" s="2" customFormat="1" ht="14.4" customHeight="1">
      <c r="A89" s="40"/>
      <c r="B89" s="41"/>
      <c r="C89" s="206" t="s">
        <v>85</v>
      </c>
      <c r="D89" s="206" t="s">
        <v>141</v>
      </c>
      <c r="E89" s="207" t="s">
        <v>1297</v>
      </c>
      <c r="F89" s="208" t="s">
        <v>1298</v>
      </c>
      <c r="G89" s="209" t="s">
        <v>1052</v>
      </c>
      <c r="H89" s="210">
        <v>1</v>
      </c>
      <c r="I89" s="211"/>
      <c r="J89" s="212">
        <f>ROUND(I89*H89,2)</f>
        <v>0</v>
      </c>
      <c r="K89" s="208" t="s">
        <v>145</v>
      </c>
      <c r="L89" s="46"/>
      <c r="M89" s="213" t="s">
        <v>75</v>
      </c>
      <c r="N89" s="214" t="s">
        <v>47</v>
      </c>
      <c r="O89" s="86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1053</v>
      </c>
      <c r="AT89" s="217" t="s">
        <v>141</v>
      </c>
      <c r="AU89" s="217" t="s">
        <v>87</v>
      </c>
      <c r="AY89" s="19" t="s">
        <v>139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85</v>
      </c>
      <c r="BK89" s="218">
        <f>ROUND(I89*H89,2)</f>
        <v>0</v>
      </c>
      <c r="BL89" s="19" t="s">
        <v>1053</v>
      </c>
      <c r="BM89" s="217" t="s">
        <v>1299</v>
      </c>
    </row>
    <row r="90" s="2" customFormat="1" ht="14.4" customHeight="1">
      <c r="A90" s="40"/>
      <c r="B90" s="41"/>
      <c r="C90" s="206" t="s">
        <v>87</v>
      </c>
      <c r="D90" s="206" t="s">
        <v>141</v>
      </c>
      <c r="E90" s="207" t="s">
        <v>331</v>
      </c>
      <c r="F90" s="208" t="s">
        <v>1300</v>
      </c>
      <c r="G90" s="209" t="s">
        <v>1052</v>
      </c>
      <c r="H90" s="210">
        <v>1</v>
      </c>
      <c r="I90" s="211"/>
      <c r="J90" s="212">
        <f>ROUND(I90*H90,2)</f>
        <v>0</v>
      </c>
      <c r="K90" s="208" t="s">
        <v>75</v>
      </c>
      <c r="L90" s="46"/>
      <c r="M90" s="213" t="s">
        <v>75</v>
      </c>
      <c r="N90" s="214" t="s">
        <v>47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1053</v>
      </c>
      <c r="AT90" s="217" t="s">
        <v>141</v>
      </c>
      <c r="AU90" s="217" t="s">
        <v>87</v>
      </c>
      <c r="AY90" s="19" t="s">
        <v>139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85</v>
      </c>
      <c r="BK90" s="218">
        <f>ROUND(I90*H90,2)</f>
        <v>0</v>
      </c>
      <c r="BL90" s="19" t="s">
        <v>1053</v>
      </c>
      <c r="BM90" s="217" t="s">
        <v>1301</v>
      </c>
    </row>
    <row r="91" s="12" customFormat="1" ht="22.8" customHeight="1">
      <c r="A91" s="12"/>
      <c r="B91" s="190"/>
      <c r="C91" s="191"/>
      <c r="D91" s="192" t="s">
        <v>76</v>
      </c>
      <c r="E91" s="204" t="s">
        <v>1048</v>
      </c>
      <c r="F91" s="204" t="s">
        <v>1049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SUM(P92:P106)</f>
        <v>0</v>
      </c>
      <c r="Q91" s="198"/>
      <c r="R91" s="199">
        <f>SUM(R92:R106)</f>
        <v>0</v>
      </c>
      <c r="S91" s="198"/>
      <c r="T91" s="200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160</v>
      </c>
      <c r="AT91" s="202" t="s">
        <v>76</v>
      </c>
      <c r="AU91" s="202" t="s">
        <v>85</v>
      </c>
      <c r="AY91" s="201" t="s">
        <v>139</v>
      </c>
      <c r="BK91" s="203">
        <f>SUM(BK92:BK106)</f>
        <v>0</v>
      </c>
    </row>
    <row r="92" s="2" customFormat="1" ht="14.4" customHeight="1">
      <c r="A92" s="40"/>
      <c r="B92" s="41"/>
      <c r="C92" s="206" t="s">
        <v>153</v>
      </c>
      <c r="D92" s="206" t="s">
        <v>141</v>
      </c>
      <c r="E92" s="207" t="s">
        <v>1302</v>
      </c>
      <c r="F92" s="208" t="s">
        <v>1303</v>
      </c>
      <c r="G92" s="209" t="s">
        <v>1052</v>
      </c>
      <c r="H92" s="210">
        <v>1</v>
      </c>
      <c r="I92" s="211"/>
      <c r="J92" s="212">
        <f>ROUND(I92*H92,2)</f>
        <v>0</v>
      </c>
      <c r="K92" s="208" t="s">
        <v>145</v>
      </c>
      <c r="L92" s="46"/>
      <c r="M92" s="213" t="s">
        <v>75</v>
      </c>
      <c r="N92" s="214" t="s">
        <v>47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1053</v>
      </c>
      <c r="AT92" s="217" t="s">
        <v>141</v>
      </c>
      <c r="AU92" s="217" t="s">
        <v>87</v>
      </c>
      <c r="AY92" s="19" t="s">
        <v>139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85</v>
      </c>
      <c r="BK92" s="218">
        <f>ROUND(I92*H92,2)</f>
        <v>0</v>
      </c>
      <c r="BL92" s="19" t="s">
        <v>1053</v>
      </c>
      <c r="BM92" s="217" t="s">
        <v>1304</v>
      </c>
    </row>
    <row r="93" s="2" customFormat="1">
      <c r="A93" s="40"/>
      <c r="B93" s="41"/>
      <c r="C93" s="42"/>
      <c r="D93" s="219" t="s">
        <v>362</v>
      </c>
      <c r="E93" s="42"/>
      <c r="F93" s="220" t="s">
        <v>1305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362</v>
      </c>
      <c r="AU93" s="19" t="s">
        <v>87</v>
      </c>
    </row>
    <row r="94" s="2" customFormat="1" ht="14.4" customHeight="1">
      <c r="A94" s="40"/>
      <c r="B94" s="41"/>
      <c r="C94" s="206" t="s">
        <v>146</v>
      </c>
      <c r="D94" s="206" t="s">
        <v>141</v>
      </c>
      <c r="E94" s="207" t="s">
        <v>1306</v>
      </c>
      <c r="F94" s="208" t="s">
        <v>1307</v>
      </c>
      <c r="G94" s="209" t="s">
        <v>1052</v>
      </c>
      <c r="H94" s="210">
        <v>1</v>
      </c>
      <c r="I94" s="211"/>
      <c r="J94" s="212">
        <f>ROUND(I94*H94,2)</f>
        <v>0</v>
      </c>
      <c r="K94" s="208" t="s">
        <v>145</v>
      </c>
      <c r="L94" s="46"/>
      <c r="M94" s="213" t="s">
        <v>75</v>
      </c>
      <c r="N94" s="214" t="s">
        <v>47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1053</v>
      </c>
      <c r="AT94" s="217" t="s">
        <v>141</v>
      </c>
      <c r="AU94" s="217" t="s">
        <v>87</v>
      </c>
      <c r="AY94" s="19" t="s">
        <v>139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85</v>
      </c>
      <c r="BK94" s="218">
        <f>ROUND(I94*H94,2)</f>
        <v>0</v>
      </c>
      <c r="BL94" s="19" t="s">
        <v>1053</v>
      </c>
      <c r="BM94" s="217" t="s">
        <v>1308</v>
      </c>
    </row>
    <row r="95" s="2" customFormat="1">
      <c r="A95" s="40"/>
      <c r="B95" s="41"/>
      <c r="C95" s="42"/>
      <c r="D95" s="219" t="s">
        <v>362</v>
      </c>
      <c r="E95" s="42"/>
      <c r="F95" s="220" t="s">
        <v>1305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362</v>
      </c>
      <c r="AU95" s="19" t="s">
        <v>87</v>
      </c>
    </row>
    <row r="96" s="2" customFormat="1" ht="14.4" customHeight="1">
      <c r="A96" s="40"/>
      <c r="B96" s="41"/>
      <c r="C96" s="206" t="s">
        <v>160</v>
      </c>
      <c r="D96" s="206" t="s">
        <v>141</v>
      </c>
      <c r="E96" s="207" t="s">
        <v>1309</v>
      </c>
      <c r="F96" s="208" t="s">
        <v>1310</v>
      </c>
      <c r="G96" s="209" t="s">
        <v>1052</v>
      </c>
      <c r="H96" s="210">
        <v>1</v>
      </c>
      <c r="I96" s="211"/>
      <c r="J96" s="212">
        <f>ROUND(I96*H96,2)</f>
        <v>0</v>
      </c>
      <c r="K96" s="208" t="s">
        <v>145</v>
      </c>
      <c r="L96" s="46"/>
      <c r="M96" s="213" t="s">
        <v>75</v>
      </c>
      <c r="N96" s="214" t="s">
        <v>47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1053</v>
      </c>
      <c r="AT96" s="217" t="s">
        <v>141</v>
      </c>
      <c r="AU96" s="217" t="s">
        <v>87</v>
      </c>
      <c r="AY96" s="19" t="s">
        <v>139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85</v>
      </c>
      <c r="BK96" s="218">
        <f>ROUND(I96*H96,2)</f>
        <v>0</v>
      </c>
      <c r="BL96" s="19" t="s">
        <v>1053</v>
      </c>
      <c r="BM96" s="217" t="s">
        <v>1311</v>
      </c>
    </row>
    <row r="97" s="2" customFormat="1">
      <c r="A97" s="40"/>
      <c r="B97" s="41"/>
      <c r="C97" s="42"/>
      <c r="D97" s="219" t="s">
        <v>362</v>
      </c>
      <c r="E97" s="42"/>
      <c r="F97" s="220" t="s">
        <v>1312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362</v>
      </c>
      <c r="AU97" s="19" t="s">
        <v>87</v>
      </c>
    </row>
    <row r="98" s="2" customFormat="1" ht="14.4" customHeight="1">
      <c r="A98" s="40"/>
      <c r="B98" s="41"/>
      <c r="C98" s="206" t="s">
        <v>164</v>
      </c>
      <c r="D98" s="206" t="s">
        <v>141</v>
      </c>
      <c r="E98" s="207" t="s">
        <v>1313</v>
      </c>
      <c r="F98" s="208" t="s">
        <v>1314</v>
      </c>
      <c r="G98" s="209" t="s">
        <v>1052</v>
      </c>
      <c r="H98" s="210">
        <v>1</v>
      </c>
      <c r="I98" s="211"/>
      <c r="J98" s="212">
        <f>ROUND(I98*H98,2)</f>
        <v>0</v>
      </c>
      <c r="K98" s="208" t="s">
        <v>145</v>
      </c>
      <c r="L98" s="46"/>
      <c r="M98" s="213" t="s">
        <v>75</v>
      </c>
      <c r="N98" s="214" t="s">
        <v>47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1053</v>
      </c>
      <c r="AT98" s="217" t="s">
        <v>141</v>
      </c>
      <c r="AU98" s="217" t="s">
        <v>87</v>
      </c>
      <c r="AY98" s="19" t="s">
        <v>139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85</v>
      </c>
      <c r="BK98" s="218">
        <f>ROUND(I98*H98,2)</f>
        <v>0</v>
      </c>
      <c r="BL98" s="19" t="s">
        <v>1053</v>
      </c>
      <c r="BM98" s="217" t="s">
        <v>1315</v>
      </c>
    </row>
    <row r="99" s="2" customFormat="1" ht="14.4" customHeight="1">
      <c r="A99" s="40"/>
      <c r="B99" s="41"/>
      <c r="C99" s="206" t="s">
        <v>176</v>
      </c>
      <c r="D99" s="206" t="s">
        <v>141</v>
      </c>
      <c r="E99" s="207" t="s">
        <v>1316</v>
      </c>
      <c r="F99" s="208" t="s">
        <v>1317</v>
      </c>
      <c r="G99" s="209" t="s">
        <v>1052</v>
      </c>
      <c r="H99" s="210">
        <v>1</v>
      </c>
      <c r="I99" s="211"/>
      <c r="J99" s="212">
        <f>ROUND(I99*H99,2)</f>
        <v>0</v>
      </c>
      <c r="K99" s="208" t="s">
        <v>145</v>
      </c>
      <c r="L99" s="46"/>
      <c r="M99" s="213" t="s">
        <v>75</v>
      </c>
      <c r="N99" s="214" t="s">
        <v>47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1053</v>
      </c>
      <c r="AT99" s="217" t="s">
        <v>141</v>
      </c>
      <c r="AU99" s="217" t="s">
        <v>87</v>
      </c>
      <c r="AY99" s="19" t="s">
        <v>139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85</v>
      </c>
      <c r="BK99" s="218">
        <f>ROUND(I99*H99,2)</f>
        <v>0</v>
      </c>
      <c r="BL99" s="19" t="s">
        <v>1053</v>
      </c>
      <c r="BM99" s="217" t="s">
        <v>1318</v>
      </c>
    </row>
    <row r="100" s="2" customFormat="1" ht="14.4" customHeight="1">
      <c r="A100" s="40"/>
      <c r="B100" s="41"/>
      <c r="C100" s="206" t="s">
        <v>180</v>
      </c>
      <c r="D100" s="206" t="s">
        <v>141</v>
      </c>
      <c r="E100" s="207" t="s">
        <v>1050</v>
      </c>
      <c r="F100" s="208" t="s">
        <v>1051</v>
      </c>
      <c r="G100" s="209" t="s">
        <v>1052</v>
      </c>
      <c r="H100" s="210">
        <v>1</v>
      </c>
      <c r="I100" s="211"/>
      <c r="J100" s="212">
        <f>ROUND(I100*H100,2)</f>
        <v>0</v>
      </c>
      <c r="K100" s="208" t="s">
        <v>145</v>
      </c>
      <c r="L100" s="46"/>
      <c r="M100" s="213" t="s">
        <v>75</v>
      </c>
      <c r="N100" s="214" t="s">
        <v>47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1053</v>
      </c>
      <c r="AT100" s="217" t="s">
        <v>141</v>
      </c>
      <c r="AU100" s="217" t="s">
        <v>87</v>
      </c>
      <c r="AY100" s="19" t="s">
        <v>139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85</v>
      </c>
      <c r="BK100" s="218">
        <f>ROUND(I100*H100,2)</f>
        <v>0</v>
      </c>
      <c r="BL100" s="19" t="s">
        <v>1053</v>
      </c>
      <c r="BM100" s="217" t="s">
        <v>1319</v>
      </c>
    </row>
    <row r="101" s="2" customFormat="1" ht="14.4" customHeight="1">
      <c r="A101" s="40"/>
      <c r="B101" s="41"/>
      <c r="C101" s="206" t="s">
        <v>200</v>
      </c>
      <c r="D101" s="206" t="s">
        <v>141</v>
      </c>
      <c r="E101" s="207" t="s">
        <v>1320</v>
      </c>
      <c r="F101" s="208" t="s">
        <v>1321</v>
      </c>
      <c r="G101" s="209" t="s">
        <v>1052</v>
      </c>
      <c r="H101" s="210">
        <v>1</v>
      </c>
      <c r="I101" s="211"/>
      <c r="J101" s="212">
        <f>ROUND(I101*H101,2)</f>
        <v>0</v>
      </c>
      <c r="K101" s="208" t="s">
        <v>145</v>
      </c>
      <c r="L101" s="46"/>
      <c r="M101" s="213" t="s">
        <v>75</v>
      </c>
      <c r="N101" s="214" t="s">
        <v>47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1053</v>
      </c>
      <c r="AT101" s="217" t="s">
        <v>141</v>
      </c>
      <c r="AU101" s="217" t="s">
        <v>87</v>
      </c>
      <c r="AY101" s="19" t="s">
        <v>139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85</v>
      </c>
      <c r="BK101" s="218">
        <f>ROUND(I101*H101,2)</f>
        <v>0</v>
      </c>
      <c r="BL101" s="19" t="s">
        <v>1053</v>
      </c>
      <c r="BM101" s="217" t="s">
        <v>1322</v>
      </c>
    </row>
    <row r="102" s="2" customFormat="1">
      <c r="A102" s="40"/>
      <c r="B102" s="41"/>
      <c r="C102" s="42"/>
      <c r="D102" s="219" t="s">
        <v>362</v>
      </c>
      <c r="E102" s="42"/>
      <c r="F102" s="220" t="s">
        <v>1323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362</v>
      </c>
      <c r="AU102" s="19" t="s">
        <v>87</v>
      </c>
    </row>
    <row r="103" s="2" customFormat="1" ht="14.4" customHeight="1">
      <c r="A103" s="40"/>
      <c r="B103" s="41"/>
      <c r="C103" s="206" t="s">
        <v>204</v>
      </c>
      <c r="D103" s="206" t="s">
        <v>141</v>
      </c>
      <c r="E103" s="207" t="s">
        <v>1324</v>
      </c>
      <c r="F103" s="208" t="s">
        <v>1325</v>
      </c>
      <c r="G103" s="209" t="s">
        <v>1052</v>
      </c>
      <c r="H103" s="210">
        <v>1</v>
      </c>
      <c r="I103" s="211"/>
      <c r="J103" s="212">
        <f>ROUND(I103*H103,2)</f>
        <v>0</v>
      </c>
      <c r="K103" s="208" t="s">
        <v>145</v>
      </c>
      <c r="L103" s="46"/>
      <c r="M103" s="213" t="s">
        <v>75</v>
      </c>
      <c r="N103" s="214" t="s">
        <v>47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1053</v>
      </c>
      <c r="AT103" s="217" t="s">
        <v>141</v>
      </c>
      <c r="AU103" s="217" t="s">
        <v>87</v>
      </c>
      <c r="AY103" s="19" t="s">
        <v>139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85</v>
      </c>
      <c r="BK103" s="218">
        <f>ROUND(I103*H103,2)</f>
        <v>0</v>
      </c>
      <c r="BL103" s="19" t="s">
        <v>1053</v>
      </c>
      <c r="BM103" s="217" t="s">
        <v>1326</v>
      </c>
    </row>
    <row r="104" s="2" customFormat="1" ht="14.4" customHeight="1">
      <c r="A104" s="40"/>
      <c r="B104" s="41"/>
      <c r="C104" s="206" t="s">
        <v>212</v>
      </c>
      <c r="D104" s="206" t="s">
        <v>141</v>
      </c>
      <c r="E104" s="207" t="s">
        <v>1327</v>
      </c>
      <c r="F104" s="208" t="s">
        <v>1328</v>
      </c>
      <c r="G104" s="209" t="s">
        <v>1052</v>
      </c>
      <c r="H104" s="210">
        <v>1</v>
      </c>
      <c r="I104" s="211"/>
      <c r="J104" s="212">
        <f>ROUND(I104*H104,2)</f>
        <v>0</v>
      </c>
      <c r="K104" s="208" t="s">
        <v>145</v>
      </c>
      <c r="L104" s="46"/>
      <c r="M104" s="213" t="s">
        <v>75</v>
      </c>
      <c r="N104" s="214" t="s">
        <v>47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1053</v>
      </c>
      <c r="AT104" s="217" t="s">
        <v>141</v>
      </c>
      <c r="AU104" s="217" t="s">
        <v>87</v>
      </c>
      <c r="AY104" s="19" t="s">
        <v>139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85</v>
      </c>
      <c r="BK104" s="218">
        <f>ROUND(I104*H104,2)</f>
        <v>0</v>
      </c>
      <c r="BL104" s="19" t="s">
        <v>1053</v>
      </c>
      <c r="BM104" s="217" t="s">
        <v>1329</v>
      </c>
    </row>
    <row r="105" s="2" customFormat="1" ht="14.4" customHeight="1">
      <c r="A105" s="40"/>
      <c r="B105" s="41"/>
      <c r="C105" s="206" t="s">
        <v>216</v>
      </c>
      <c r="D105" s="206" t="s">
        <v>141</v>
      </c>
      <c r="E105" s="207" t="s">
        <v>1330</v>
      </c>
      <c r="F105" s="208" t="s">
        <v>1331</v>
      </c>
      <c r="G105" s="209" t="s">
        <v>1052</v>
      </c>
      <c r="H105" s="210">
        <v>1</v>
      </c>
      <c r="I105" s="211"/>
      <c r="J105" s="212">
        <f>ROUND(I105*H105,2)</f>
        <v>0</v>
      </c>
      <c r="K105" s="208" t="s">
        <v>145</v>
      </c>
      <c r="L105" s="46"/>
      <c r="M105" s="213" t="s">
        <v>75</v>
      </c>
      <c r="N105" s="214" t="s">
        <v>47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1053</v>
      </c>
      <c r="AT105" s="217" t="s">
        <v>141</v>
      </c>
      <c r="AU105" s="217" t="s">
        <v>87</v>
      </c>
      <c r="AY105" s="19" t="s">
        <v>139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85</v>
      </c>
      <c r="BK105" s="218">
        <f>ROUND(I105*H105,2)</f>
        <v>0</v>
      </c>
      <c r="BL105" s="19" t="s">
        <v>1053</v>
      </c>
      <c r="BM105" s="217" t="s">
        <v>1332</v>
      </c>
    </row>
    <row r="106" s="2" customFormat="1" ht="14.4" customHeight="1">
      <c r="A106" s="40"/>
      <c r="B106" s="41"/>
      <c r="C106" s="206" t="s">
        <v>227</v>
      </c>
      <c r="D106" s="206" t="s">
        <v>141</v>
      </c>
      <c r="E106" s="207" t="s">
        <v>1333</v>
      </c>
      <c r="F106" s="208" t="s">
        <v>1334</v>
      </c>
      <c r="G106" s="209" t="s">
        <v>1052</v>
      </c>
      <c r="H106" s="210">
        <v>1</v>
      </c>
      <c r="I106" s="211"/>
      <c r="J106" s="212">
        <f>ROUND(I106*H106,2)</f>
        <v>0</v>
      </c>
      <c r="K106" s="208" t="s">
        <v>145</v>
      </c>
      <c r="L106" s="46"/>
      <c r="M106" s="213" t="s">
        <v>75</v>
      </c>
      <c r="N106" s="214" t="s">
        <v>47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1053</v>
      </c>
      <c r="AT106" s="217" t="s">
        <v>141</v>
      </c>
      <c r="AU106" s="217" t="s">
        <v>87</v>
      </c>
      <c r="AY106" s="19" t="s">
        <v>139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85</v>
      </c>
      <c r="BK106" s="218">
        <f>ROUND(I106*H106,2)</f>
        <v>0</v>
      </c>
      <c r="BL106" s="19" t="s">
        <v>1053</v>
      </c>
      <c r="BM106" s="217" t="s">
        <v>1335</v>
      </c>
    </row>
    <row r="107" s="12" customFormat="1" ht="22.8" customHeight="1">
      <c r="A107" s="12"/>
      <c r="B107" s="190"/>
      <c r="C107" s="191"/>
      <c r="D107" s="192" t="s">
        <v>76</v>
      </c>
      <c r="E107" s="204" t="s">
        <v>1336</v>
      </c>
      <c r="F107" s="204" t="s">
        <v>1298</v>
      </c>
      <c r="G107" s="191"/>
      <c r="H107" s="191"/>
      <c r="I107" s="194"/>
      <c r="J107" s="205">
        <f>BK107</f>
        <v>0</v>
      </c>
      <c r="K107" s="191"/>
      <c r="L107" s="196"/>
      <c r="M107" s="197"/>
      <c r="N107" s="198"/>
      <c r="O107" s="198"/>
      <c r="P107" s="199">
        <f>P108</f>
        <v>0</v>
      </c>
      <c r="Q107" s="198"/>
      <c r="R107" s="199">
        <f>R108</f>
        <v>0</v>
      </c>
      <c r="S107" s="198"/>
      <c r="T107" s="200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160</v>
      </c>
      <c r="AT107" s="202" t="s">
        <v>76</v>
      </c>
      <c r="AU107" s="202" t="s">
        <v>85</v>
      </c>
      <c r="AY107" s="201" t="s">
        <v>139</v>
      </c>
      <c r="BK107" s="203">
        <f>BK108</f>
        <v>0</v>
      </c>
    </row>
    <row r="108" s="2" customFormat="1" ht="14.4" customHeight="1">
      <c r="A108" s="40"/>
      <c r="B108" s="41"/>
      <c r="C108" s="206" t="s">
        <v>229</v>
      </c>
      <c r="D108" s="206" t="s">
        <v>141</v>
      </c>
      <c r="E108" s="207" t="s">
        <v>82</v>
      </c>
      <c r="F108" s="208" t="s">
        <v>1337</v>
      </c>
      <c r="G108" s="209" t="s">
        <v>1052</v>
      </c>
      <c r="H108" s="210">
        <v>1</v>
      </c>
      <c r="I108" s="211"/>
      <c r="J108" s="212">
        <f>ROUND(I108*H108,2)</f>
        <v>0</v>
      </c>
      <c r="K108" s="208" t="s">
        <v>75</v>
      </c>
      <c r="L108" s="46"/>
      <c r="M108" s="213" t="s">
        <v>75</v>
      </c>
      <c r="N108" s="214" t="s">
        <v>47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1053</v>
      </c>
      <c r="AT108" s="217" t="s">
        <v>141</v>
      </c>
      <c r="AU108" s="217" t="s">
        <v>87</v>
      </c>
      <c r="AY108" s="19" t="s">
        <v>139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85</v>
      </c>
      <c r="BK108" s="218">
        <f>ROUND(I108*H108,2)</f>
        <v>0</v>
      </c>
      <c r="BL108" s="19" t="s">
        <v>1053</v>
      </c>
      <c r="BM108" s="217" t="s">
        <v>1338</v>
      </c>
    </row>
    <row r="109" s="12" customFormat="1" ht="22.8" customHeight="1">
      <c r="A109" s="12"/>
      <c r="B109" s="190"/>
      <c r="C109" s="191"/>
      <c r="D109" s="192" t="s">
        <v>76</v>
      </c>
      <c r="E109" s="204" t="s">
        <v>1339</v>
      </c>
      <c r="F109" s="204" t="s">
        <v>1340</v>
      </c>
      <c r="G109" s="191"/>
      <c r="H109" s="191"/>
      <c r="I109" s="194"/>
      <c r="J109" s="205">
        <f>BK109</f>
        <v>0</v>
      </c>
      <c r="K109" s="191"/>
      <c r="L109" s="196"/>
      <c r="M109" s="197"/>
      <c r="N109" s="198"/>
      <c r="O109" s="198"/>
      <c r="P109" s="199">
        <f>SUM(P110:P111)</f>
        <v>0</v>
      </c>
      <c r="Q109" s="198"/>
      <c r="R109" s="199">
        <f>SUM(R110:R111)</f>
        <v>0</v>
      </c>
      <c r="S109" s="198"/>
      <c r="T109" s="200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01" t="s">
        <v>160</v>
      </c>
      <c r="AT109" s="202" t="s">
        <v>76</v>
      </c>
      <c r="AU109" s="202" t="s">
        <v>85</v>
      </c>
      <c r="AY109" s="201" t="s">
        <v>139</v>
      </c>
      <c r="BK109" s="203">
        <f>SUM(BK110:BK111)</f>
        <v>0</v>
      </c>
    </row>
    <row r="110" s="2" customFormat="1" ht="14.4" customHeight="1">
      <c r="A110" s="40"/>
      <c r="B110" s="41"/>
      <c r="C110" s="206" t="s">
        <v>8</v>
      </c>
      <c r="D110" s="206" t="s">
        <v>141</v>
      </c>
      <c r="E110" s="207" t="s">
        <v>1341</v>
      </c>
      <c r="F110" s="208" t="s">
        <v>1342</v>
      </c>
      <c r="G110" s="209" t="s">
        <v>1052</v>
      </c>
      <c r="H110" s="210">
        <v>1</v>
      </c>
      <c r="I110" s="211"/>
      <c r="J110" s="212">
        <f>ROUND(I110*H110,2)</f>
        <v>0</v>
      </c>
      <c r="K110" s="208" t="s">
        <v>145</v>
      </c>
      <c r="L110" s="46"/>
      <c r="M110" s="213" t="s">
        <v>75</v>
      </c>
      <c r="N110" s="214" t="s">
        <v>47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1053</v>
      </c>
      <c r="AT110" s="217" t="s">
        <v>141</v>
      </c>
      <c r="AU110" s="217" t="s">
        <v>87</v>
      </c>
      <c r="AY110" s="19" t="s">
        <v>139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85</v>
      </c>
      <c r="BK110" s="218">
        <f>ROUND(I110*H110,2)</f>
        <v>0</v>
      </c>
      <c r="BL110" s="19" t="s">
        <v>1053</v>
      </c>
      <c r="BM110" s="217" t="s">
        <v>1343</v>
      </c>
    </row>
    <row r="111" s="2" customFormat="1" ht="14.4" customHeight="1">
      <c r="A111" s="40"/>
      <c r="B111" s="41"/>
      <c r="C111" s="206" t="s">
        <v>242</v>
      </c>
      <c r="D111" s="206" t="s">
        <v>141</v>
      </c>
      <c r="E111" s="207" t="s">
        <v>1344</v>
      </c>
      <c r="F111" s="208" t="s">
        <v>1345</v>
      </c>
      <c r="G111" s="209" t="s">
        <v>1052</v>
      </c>
      <c r="H111" s="210">
        <v>1</v>
      </c>
      <c r="I111" s="211"/>
      <c r="J111" s="212">
        <f>ROUND(I111*H111,2)</f>
        <v>0</v>
      </c>
      <c r="K111" s="208" t="s">
        <v>75</v>
      </c>
      <c r="L111" s="46"/>
      <c r="M111" s="213" t="s">
        <v>75</v>
      </c>
      <c r="N111" s="214" t="s">
        <v>47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1053</v>
      </c>
      <c r="AT111" s="217" t="s">
        <v>141</v>
      </c>
      <c r="AU111" s="217" t="s">
        <v>87</v>
      </c>
      <c r="AY111" s="19" t="s">
        <v>139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85</v>
      </c>
      <c r="BK111" s="218">
        <f>ROUND(I111*H111,2)</f>
        <v>0</v>
      </c>
      <c r="BL111" s="19" t="s">
        <v>1053</v>
      </c>
      <c r="BM111" s="217" t="s">
        <v>1346</v>
      </c>
    </row>
    <row r="112" s="12" customFormat="1" ht="22.8" customHeight="1">
      <c r="A112" s="12"/>
      <c r="B112" s="190"/>
      <c r="C112" s="191"/>
      <c r="D112" s="192" t="s">
        <v>76</v>
      </c>
      <c r="E112" s="204" t="s">
        <v>1347</v>
      </c>
      <c r="F112" s="204" t="s">
        <v>1348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SUM(P113:P114)</f>
        <v>0</v>
      </c>
      <c r="Q112" s="198"/>
      <c r="R112" s="199">
        <f>SUM(R113:R114)</f>
        <v>0</v>
      </c>
      <c r="S112" s="198"/>
      <c r="T112" s="200">
        <f>SUM(T113:T114)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160</v>
      </c>
      <c r="AT112" s="202" t="s">
        <v>76</v>
      </c>
      <c r="AU112" s="202" t="s">
        <v>85</v>
      </c>
      <c r="AY112" s="201" t="s">
        <v>139</v>
      </c>
      <c r="BK112" s="203">
        <f>SUM(BK113:BK114)</f>
        <v>0</v>
      </c>
    </row>
    <row r="113" s="2" customFormat="1" ht="14.4" customHeight="1">
      <c r="A113" s="40"/>
      <c r="B113" s="41"/>
      <c r="C113" s="206" t="s">
        <v>250</v>
      </c>
      <c r="D113" s="206" t="s">
        <v>141</v>
      </c>
      <c r="E113" s="207" t="s">
        <v>1349</v>
      </c>
      <c r="F113" s="208" t="s">
        <v>1350</v>
      </c>
      <c r="G113" s="209" t="s">
        <v>1052</v>
      </c>
      <c r="H113" s="210">
        <v>1</v>
      </c>
      <c r="I113" s="211"/>
      <c r="J113" s="212">
        <f>ROUND(I113*H113,2)</f>
        <v>0</v>
      </c>
      <c r="K113" s="208" t="s">
        <v>145</v>
      </c>
      <c r="L113" s="46"/>
      <c r="M113" s="213" t="s">
        <v>75</v>
      </c>
      <c r="N113" s="214" t="s">
        <v>47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1053</v>
      </c>
      <c r="AT113" s="217" t="s">
        <v>141</v>
      </c>
      <c r="AU113" s="217" t="s">
        <v>87</v>
      </c>
      <c r="AY113" s="19" t="s">
        <v>139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85</v>
      </c>
      <c r="BK113" s="218">
        <f>ROUND(I113*H113,2)</f>
        <v>0</v>
      </c>
      <c r="BL113" s="19" t="s">
        <v>1053</v>
      </c>
      <c r="BM113" s="217" t="s">
        <v>1351</v>
      </c>
    </row>
    <row r="114" s="2" customFormat="1">
      <c r="A114" s="40"/>
      <c r="B114" s="41"/>
      <c r="C114" s="42"/>
      <c r="D114" s="219" t="s">
        <v>362</v>
      </c>
      <c r="E114" s="42"/>
      <c r="F114" s="220" t="s">
        <v>1352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362</v>
      </c>
      <c r="AU114" s="19" t="s">
        <v>87</v>
      </c>
    </row>
    <row r="115" s="12" customFormat="1" ht="22.8" customHeight="1">
      <c r="A115" s="12"/>
      <c r="B115" s="190"/>
      <c r="C115" s="191"/>
      <c r="D115" s="192" t="s">
        <v>76</v>
      </c>
      <c r="E115" s="204" t="s">
        <v>1353</v>
      </c>
      <c r="F115" s="204" t="s">
        <v>1354</v>
      </c>
      <c r="G115" s="191"/>
      <c r="H115" s="191"/>
      <c r="I115" s="194"/>
      <c r="J115" s="205">
        <f>BK115</f>
        <v>0</v>
      </c>
      <c r="K115" s="191"/>
      <c r="L115" s="196"/>
      <c r="M115" s="197"/>
      <c r="N115" s="198"/>
      <c r="O115" s="198"/>
      <c r="P115" s="199">
        <f>P116</f>
        <v>0</v>
      </c>
      <c r="Q115" s="198"/>
      <c r="R115" s="199">
        <f>R116</f>
        <v>0</v>
      </c>
      <c r="S115" s="198"/>
      <c r="T115" s="200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160</v>
      </c>
      <c r="AT115" s="202" t="s">
        <v>76</v>
      </c>
      <c r="AU115" s="202" t="s">
        <v>85</v>
      </c>
      <c r="AY115" s="201" t="s">
        <v>139</v>
      </c>
      <c r="BK115" s="203">
        <f>BK116</f>
        <v>0</v>
      </c>
    </row>
    <row r="116" s="2" customFormat="1" ht="14.4" customHeight="1">
      <c r="A116" s="40"/>
      <c r="B116" s="41"/>
      <c r="C116" s="206" t="s">
        <v>255</v>
      </c>
      <c r="D116" s="206" t="s">
        <v>141</v>
      </c>
      <c r="E116" s="207" t="s">
        <v>1355</v>
      </c>
      <c r="F116" s="208" t="s">
        <v>1356</v>
      </c>
      <c r="G116" s="209" t="s">
        <v>1052</v>
      </c>
      <c r="H116" s="210">
        <v>1</v>
      </c>
      <c r="I116" s="211"/>
      <c r="J116" s="212">
        <f>ROUND(I116*H116,2)</f>
        <v>0</v>
      </c>
      <c r="K116" s="208" t="s">
        <v>145</v>
      </c>
      <c r="L116" s="46"/>
      <c r="M116" s="281" t="s">
        <v>75</v>
      </c>
      <c r="N116" s="282" t="s">
        <v>47</v>
      </c>
      <c r="O116" s="279"/>
      <c r="P116" s="283">
        <f>O116*H116</f>
        <v>0</v>
      </c>
      <c r="Q116" s="283">
        <v>0</v>
      </c>
      <c r="R116" s="283">
        <f>Q116*H116</f>
        <v>0</v>
      </c>
      <c r="S116" s="283">
        <v>0</v>
      </c>
      <c r="T116" s="284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1053</v>
      </c>
      <c r="AT116" s="217" t="s">
        <v>141</v>
      </c>
      <c r="AU116" s="217" t="s">
        <v>87</v>
      </c>
      <c r="AY116" s="19" t="s">
        <v>139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85</v>
      </c>
      <c r="BK116" s="218">
        <f>ROUND(I116*H116,2)</f>
        <v>0</v>
      </c>
      <c r="BL116" s="19" t="s">
        <v>1053</v>
      </c>
      <c r="BM116" s="217" t="s">
        <v>1357</v>
      </c>
    </row>
    <row r="117" s="2" customFormat="1" ht="6.96" customHeight="1">
      <c r="A117" s="40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46"/>
      <c r="M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</row>
  </sheetData>
  <sheetProtection sheet="1" autoFilter="0" formatColumns="0" formatRows="0" objects="1" scenarios="1" spinCount="100000" saltValue="Wl+N3ubsM+Pxe44+BBLJbHQH1tAFLbTrivNZom/9+qGeEag2QSBYfX0RkQtfbVLF8P+6muubKnPRMB0ahUgfog==" hashValue="5AeAUguLd4Q1YoiAcVnaisq1mK+ca4Ges82406bcD3LMYYmCUo2e8rWobP2AXp7h6G8Qi+6k2YwcenF1o6Tm0Q==" algorithmName="SHA-512" password="CC35"/>
  <autoFilter ref="C85:K11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7" customFormat="1" ht="45" customHeight="1">
      <c r="B3" s="289"/>
      <c r="C3" s="290" t="s">
        <v>1359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1360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1361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1362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1363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1364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1365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1366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1367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1368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1369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84</v>
      </c>
      <c r="F18" s="296" t="s">
        <v>1370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1371</v>
      </c>
      <c r="F19" s="296" t="s">
        <v>1372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1373</v>
      </c>
      <c r="F20" s="296" t="s">
        <v>1374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1375</v>
      </c>
      <c r="F21" s="296" t="s">
        <v>1376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1377</v>
      </c>
      <c r="F22" s="296" t="s">
        <v>1378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1379</v>
      </c>
      <c r="F23" s="296" t="s">
        <v>1380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1381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1382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1383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1384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1385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1386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1387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1388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1389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125</v>
      </c>
      <c r="F36" s="296"/>
      <c r="G36" s="296" t="s">
        <v>1390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1391</v>
      </c>
      <c r="F37" s="296"/>
      <c r="G37" s="296" t="s">
        <v>1392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57</v>
      </c>
      <c r="F38" s="296"/>
      <c r="G38" s="296" t="s">
        <v>1393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58</v>
      </c>
      <c r="F39" s="296"/>
      <c r="G39" s="296" t="s">
        <v>1394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126</v>
      </c>
      <c r="F40" s="296"/>
      <c r="G40" s="296" t="s">
        <v>1395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127</v>
      </c>
      <c r="F41" s="296"/>
      <c r="G41" s="296" t="s">
        <v>1396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1397</v>
      </c>
      <c r="F42" s="296"/>
      <c r="G42" s="296" t="s">
        <v>1398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1399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1400</v>
      </c>
      <c r="F44" s="296"/>
      <c r="G44" s="296" t="s">
        <v>1401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129</v>
      </c>
      <c r="F45" s="296"/>
      <c r="G45" s="296" t="s">
        <v>1402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1403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1404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1405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1406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1407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1408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1409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1410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1411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1412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1413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1414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1415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1416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1417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1418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1419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1420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1421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1422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1423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1424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1425</v>
      </c>
      <c r="D76" s="314"/>
      <c r="E76" s="314"/>
      <c r="F76" s="314" t="s">
        <v>1426</v>
      </c>
      <c r="G76" s="315"/>
      <c r="H76" s="314" t="s">
        <v>58</v>
      </c>
      <c r="I76" s="314" t="s">
        <v>61</v>
      </c>
      <c r="J76" s="314" t="s">
        <v>1427</v>
      </c>
      <c r="K76" s="313"/>
    </row>
    <row r="77" s="1" customFormat="1" ht="17.25" customHeight="1">
      <c r="B77" s="311"/>
      <c r="C77" s="316" t="s">
        <v>1428</v>
      </c>
      <c r="D77" s="316"/>
      <c r="E77" s="316"/>
      <c r="F77" s="317" t="s">
        <v>1429</v>
      </c>
      <c r="G77" s="318"/>
      <c r="H77" s="316"/>
      <c r="I77" s="316"/>
      <c r="J77" s="316" t="s">
        <v>1430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57</v>
      </c>
      <c r="D79" s="321"/>
      <c r="E79" s="321"/>
      <c r="F79" s="322" t="s">
        <v>1431</v>
      </c>
      <c r="G79" s="323"/>
      <c r="H79" s="299" t="s">
        <v>1432</v>
      </c>
      <c r="I79" s="299" t="s">
        <v>1433</v>
      </c>
      <c r="J79" s="299">
        <v>20</v>
      </c>
      <c r="K79" s="313"/>
    </row>
    <row r="80" s="1" customFormat="1" ht="15" customHeight="1">
      <c r="B80" s="311"/>
      <c r="C80" s="299" t="s">
        <v>1434</v>
      </c>
      <c r="D80" s="299"/>
      <c r="E80" s="299"/>
      <c r="F80" s="322" t="s">
        <v>1431</v>
      </c>
      <c r="G80" s="323"/>
      <c r="H80" s="299" t="s">
        <v>1435</v>
      </c>
      <c r="I80" s="299" t="s">
        <v>1433</v>
      </c>
      <c r="J80" s="299">
        <v>120</v>
      </c>
      <c r="K80" s="313"/>
    </row>
    <row r="81" s="1" customFormat="1" ht="15" customHeight="1">
      <c r="B81" s="324"/>
      <c r="C81" s="299" t="s">
        <v>1436</v>
      </c>
      <c r="D81" s="299"/>
      <c r="E81" s="299"/>
      <c r="F81" s="322" t="s">
        <v>1437</v>
      </c>
      <c r="G81" s="323"/>
      <c r="H81" s="299" t="s">
        <v>1438</v>
      </c>
      <c r="I81" s="299" t="s">
        <v>1433</v>
      </c>
      <c r="J81" s="299">
        <v>50</v>
      </c>
      <c r="K81" s="313"/>
    </row>
    <row r="82" s="1" customFormat="1" ht="15" customHeight="1">
      <c r="B82" s="324"/>
      <c r="C82" s="299" t="s">
        <v>1439</v>
      </c>
      <c r="D82" s="299"/>
      <c r="E82" s="299"/>
      <c r="F82" s="322" t="s">
        <v>1431</v>
      </c>
      <c r="G82" s="323"/>
      <c r="H82" s="299" t="s">
        <v>1440</v>
      </c>
      <c r="I82" s="299" t="s">
        <v>1441</v>
      </c>
      <c r="J82" s="299"/>
      <c r="K82" s="313"/>
    </row>
    <row r="83" s="1" customFormat="1" ht="15" customHeight="1">
      <c r="B83" s="324"/>
      <c r="C83" s="325" t="s">
        <v>1442</v>
      </c>
      <c r="D83" s="325"/>
      <c r="E83" s="325"/>
      <c r="F83" s="326" t="s">
        <v>1437</v>
      </c>
      <c r="G83" s="325"/>
      <c r="H83" s="325" t="s">
        <v>1443</v>
      </c>
      <c r="I83" s="325" t="s">
        <v>1433</v>
      </c>
      <c r="J83" s="325">
        <v>15</v>
      </c>
      <c r="K83" s="313"/>
    </row>
    <row r="84" s="1" customFormat="1" ht="15" customHeight="1">
      <c r="B84" s="324"/>
      <c r="C84" s="325" t="s">
        <v>1444</v>
      </c>
      <c r="D84" s="325"/>
      <c r="E84" s="325"/>
      <c r="F84" s="326" t="s">
        <v>1437</v>
      </c>
      <c r="G84" s="325"/>
      <c r="H84" s="325" t="s">
        <v>1445</v>
      </c>
      <c r="I84" s="325" t="s">
        <v>1433</v>
      </c>
      <c r="J84" s="325">
        <v>15</v>
      </c>
      <c r="K84" s="313"/>
    </row>
    <row r="85" s="1" customFormat="1" ht="15" customHeight="1">
      <c r="B85" s="324"/>
      <c r="C85" s="325" t="s">
        <v>1446</v>
      </c>
      <c r="D85" s="325"/>
      <c r="E85" s="325"/>
      <c r="F85" s="326" t="s">
        <v>1437</v>
      </c>
      <c r="G85" s="325"/>
      <c r="H85" s="325" t="s">
        <v>1447</v>
      </c>
      <c r="I85" s="325" t="s">
        <v>1433</v>
      </c>
      <c r="J85" s="325">
        <v>20</v>
      </c>
      <c r="K85" s="313"/>
    </row>
    <row r="86" s="1" customFormat="1" ht="15" customHeight="1">
      <c r="B86" s="324"/>
      <c r="C86" s="325" t="s">
        <v>1448</v>
      </c>
      <c r="D86" s="325"/>
      <c r="E86" s="325"/>
      <c r="F86" s="326" t="s">
        <v>1437</v>
      </c>
      <c r="G86" s="325"/>
      <c r="H86" s="325" t="s">
        <v>1449</v>
      </c>
      <c r="I86" s="325" t="s">
        <v>1433</v>
      </c>
      <c r="J86" s="325">
        <v>20</v>
      </c>
      <c r="K86" s="313"/>
    </row>
    <row r="87" s="1" customFormat="1" ht="15" customHeight="1">
      <c r="B87" s="324"/>
      <c r="C87" s="299" t="s">
        <v>1450</v>
      </c>
      <c r="D87" s="299"/>
      <c r="E87" s="299"/>
      <c r="F87" s="322" t="s">
        <v>1437</v>
      </c>
      <c r="G87" s="323"/>
      <c r="H87" s="299" t="s">
        <v>1451</v>
      </c>
      <c r="I87" s="299" t="s">
        <v>1433</v>
      </c>
      <c r="J87" s="299">
        <v>50</v>
      </c>
      <c r="K87" s="313"/>
    </row>
    <row r="88" s="1" customFormat="1" ht="15" customHeight="1">
      <c r="B88" s="324"/>
      <c r="C88" s="299" t="s">
        <v>1452</v>
      </c>
      <c r="D88" s="299"/>
      <c r="E88" s="299"/>
      <c r="F88" s="322" t="s">
        <v>1437</v>
      </c>
      <c r="G88" s="323"/>
      <c r="H88" s="299" t="s">
        <v>1453</v>
      </c>
      <c r="I88" s="299" t="s">
        <v>1433</v>
      </c>
      <c r="J88" s="299">
        <v>20</v>
      </c>
      <c r="K88" s="313"/>
    </row>
    <row r="89" s="1" customFormat="1" ht="15" customHeight="1">
      <c r="B89" s="324"/>
      <c r="C89" s="299" t="s">
        <v>1454</v>
      </c>
      <c r="D89" s="299"/>
      <c r="E89" s="299"/>
      <c r="F89" s="322" t="s">
        <v>1437</v>
      </c>
      <c r="G89" s="323"/>
      <c r="H89" s="299" t="s">
        <v>1455</v>
      </c>
      <c r="I89" s="299" t="s">
        <v>1433</v>
      </c>
      <c r="J89" s="299">
        <v>20</v>
      </c>
      <c r="K89" s="313"/>
    </row>
    <row r="90" s="1" customFormat="1" ht="15" customHeight="1">
      <c r="B90" s="324"/>
      <c r="C90" s="299" t="s">
        <v>1456</v>
      </c>
      <c r="D90" s="299"/>
      <c r="E90" s="299"/>
      <c r="F90" s="322" t="s">
        <v>1437</v>
      </c>
      <c r="G90" s="323"/>
      <c r="H90" s="299" t="s">
        <v>1457</v>
      </c>
      <c r="I90" s="299" t="s">
        <v>1433</v>
      </c>
      <c r="J90" s="299">
        <v>50</v>
      </c>
      <c r="K90" s="313"/>
    </row>
    <row r="91" s="1" customFormat="1" ht="15" customHeight="1">
      <c r="B91" s="324"/>
      <c r="C91" s="299" t="s">
        <v>1458</v>
      </c>
      <c r="D91" s="299"/>
      <c r="E91" s="299"/>
      <c r="F91" s="322" t="s">
        <v>1437</v>
      </c>
      <c r="G91" s="323"/>
      <c r="H91" s="299" t="s">
        <v>1458</v>
      </c>
      <c r="I91" s="299" t="s">
        <v>1433</v>
      </c>
      <c r="J91" s="299">
        <v>50</v>
      </c>
      <c r="K91" s="313"/>
    </row>
    <row r="92" s="1" customFormat="1" ht="15" customHeight="1">
      <c r="B92" s="324"/>
      <c r="C92" s="299" t="s">
        <v>1459</v>
      </c>
      <c r="D92" s="299"/>
      <c r="E92" s="299"/>
      <c r="F92" s="322" t="s">
        <v>1437</v>
      </c>
      <c r="G92" s="323"/>
      <c r="H92" s="299" t="s">
        <v>1460</v>
      </c>
      <c r="I92" s="299" t="s">
        <v>1433</v>
      </c>
      <c r="J92" s="299">
        <v>255</v>
      </c>
      <c r="K92" s="313"/>
    </row>
    <row r="93" s="1" customFormat="1" ht="15" customHeight="1">
      <c r="B93" s="324"/>
      <c r="C93" s="299" t="s">
        <v>1461</v>
      </c>
      <c r="D93" s="299"/>
      <c r="E93" s="299"/>
      <c r="F93" s="322" t="s">
        <v>1431</v>
      </c>
      <c r="G93" s="323"/>
      <c r="H93" s="299" t="s">
        <v>1462</v>
      </c>
      <c r="I93" s="299" t="s">
        <v>1463</v>
      </c>
      <c r="J93" s="299"/>
      <c r="K93" s="313"/>
    </row>
    <row r="94" s="1" customFormat="1" ht="15" customHeight="1">
      <c r="B94" s="324"/>
      <c r="C94" s="299" t="s">
        <v>1464</v>
      </c>
      <c r="D94" s="299"/>
      <c r="E94" s="299"/>
      <c r="F94" s="322" t="s">
        <v>1431</v>
      </c>
      <c r="G94" s="323"/>
      <c r="H94" s="299" t="s">
        <v>1465</v>
      </c>
      <c r="I94" s="299" t="s">
        <v>1466</v>
      </c>
      <c r="J94" s="299"/>
      <c r="K94" s="313"/>
    </row>
    <row r="95" s="1" customFormat="1" ht="15" customHeight="1">
      <c r="B95" s="324"/>
      <c r="C95" s="299" t="s">
        <v>1467</v>
      </c>
      <c r="D95" s="299"/>
      <c r="E95" s="299"/>
      <c r="F95" s="322" t="s">
        <v>1431</v>
      </c>
      <c r="G95" s="323"/>
      <c r="H95" s="299" t="s">
        <v>1467</v>
      </c>
      <c r="I95" s="299" t="s">
        <v>1466</v>
      </c>
      <c r="J95" s="299"/>
      <c r="K95" s="313"/>
    </row>
    <row r="96" s="1" customFormat="1" ht="15" customHeight="1">
      <c r="B96" s="324"/>
      <c r="C96" s="299" t="s">
        <v>42</v>
      </c>
      <c r="D96" s="299"/>
      <c r="E96" s="299"/>
      <c r="F96" s="322" t="s">
        <v>1431</v>
      </c>
      <c r="G96" s="323"/>
      <c r="H96" s="299" t="s">
        <v>1468</v>
      </c>
      <c r="I96" s="299" t="s">
        <v>1466</v>
      </c>
      <c r="J96" s="299"/>
      <c r="K96" s="313"/>
    </row>
    <row r="97" s="1" customFormat="1" ht="15" customHeight="1">
      <c r="B97" s="324"/>
      <c r="C97" s="299" t="s">
        <v>52</v>
      </c>
      <c r="D97" s="299"/>
      <c r="E97" s="299"/>
      <c r="F97" s="322" t="s">
        <v>1431</v>
      </c>
      <c r="G97" s="323"/>
      <c r="H97" s="299" t="s">
        <v>1469</v>
      </c>
      <c r="I97" s="299" t="s">
        <v>1466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1470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1425</v>
      </c>
      <c r="D103" s="314"/>
      <c r="E103" s="314"/>
      <c r="F103" s="314" t="s">
        <v>1426</v>
      </c>
      <c r="G103" s="315"/>
      <c r="H103" s="314" t="s">
        <v>58</v>
      </c>
      <c r="I103" s="314" t="s">
        <v>61</v>
      </c>
      <c r="J103" s="314" t="s">
        <v>1427</v>
      </c>
      <c r="K103" s="313"/>
    </row>
    <row r="104" s="1" customFormat="1" ht="17.25" customHeight="1">
      <c r="B104" s="311"/>
      <c r="C104" s="316" t="s">
        <v>1428</v>
      </c>
      <c r="D104" s="316"/>
      <c r="E104" s="316"/>
      <c r="F104" s="317" t="s">
        <v>1429</v>
      </c>
      <c r="G104" s="318"/>
      <c r="H104" s="316"/>
      <c r="I104" s="316"/>
      <c r="J104" s="316" t="s">
        <v>1430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57</v>
      </c>
      <c r="D106" s="321"/>
      <c r="E106" s="321"/>
      <c r="F106" s="322" t="s">
        <v>1431</v>
      </c>
      <c r="G106" s="299"/>
      <c r="H106" s="299" t="s">
        <v>1471</v>
      </c>
      <c r="I106" s="299" t="s">
        <v>1433</v>
      </c>
      <c r="J106" s="299">
        <v>20</v>
      </c>
      <c r="K106" s="313"/>
    </row>
    <row r="107" s="1" customFormat="1" ht="15" customHeight="1">
      <c r="B107" s="311"/>
      <c r="C107" s="299" t="s">
        <v>1434</v>
      </c>
      <c r="D107" s="299"/>
      <c r="E107" s="299"/>
      <c r="F107" s="322" t="s">
        <v>1431</v>
      </c>
      <c r="G107" s="299"/>
      <c r="H107" s="299" t="s">
        <v>1471</v>
      </c>
      <c r="I107" s="299" t="s">
        <v>1433</v>
      </c>
      <c r="J107" s="299">
        <v>120</v>
      </c>
      <c r="K107" s="313"/>
    </row>
    <row r="108" s="1" customFormat="1" ht="15" customHeight="1">
      <c r="B108" s="324"/>
      <c r="C108" s="299" t="s">
        <v>1436</v>
      </c>
      <c r="D108" s="299"/>
      <c r="E108" s="299"/>
      <c r="F108" s="322" t="s">
        <v>1437</v>
      </c>
      <c r="G108" s="299"/>
      <c r="H108" s="299" t="s">
        <v>1471</v>
      </c>
      <c r="I108" s="299" t="s">
        <v>1433</v>
      </c>
      <c r="J108" s="299">
        <v>50</v>
      </c>
      <c r="K108" s="313"/>
    </row>
    <row r="109" s="1" customFormat="1" ht="15" customHeight="1">
      <c r="B109" s="324"/>
      <c r="C109" s="299" t="s">
        <v>1439</v>
      </c>
      <c r="D109" s="299"/>
      <c r="E109" s="299"/>
      <c r="F109" s="322" t="s">
        <v>1431</v>
      </c>
      <c r="G109" s="299"/>
      <c r="H109" s="299" t="s">
        <v>1471</v>
      </c>
      <c r="I109" s="299" t="s">
        <v>1441</v>
      </c>
      <c r="J109" s="299"/>
      <c r="K109" s="313"/>
    </row>
    <row r="110" s="1" customFormat="1" ht="15" customHeight="1">
      <c r="B110" s="324"/>
      <c r="C110" s="299" t="s">
        <v>1450</v>
      </c>
      <c r="D110" s="299"/>
      <c r="E110" s="299"/>
      <c r="F110" s="322" t="s">
        <v>1437</v>
      </c>
      <c r="G110" s="299"/>
      <c r="H110" s="299" t="s">
        <v>1471</v>
      </c>
      <c r="I110" s="299" t="s">
        <v>1433</v>
      </c>
      <c r="J110" s="299">
        <v>50</v>
      </c>
      <c r="K110" s="313"/>
    </row>
    <row r="111" s="1" customFormat="1" ht="15" customHeight="1">
      <c r="B111" s="324"/>
      <c r="C111" s="299" t="s">
        <v>1458</v>
      </c>
      <c r="D111" s="299"/>
      <c r="E111" s="299"/>
      <c r="F111" s="322" t="s">
        <v>1437</v>
      </c>
      <c r="G111" s="299"/>
      <c r="H111" s="299" t="s">
        <v>1471</v>
      </c>
      <c r="I111" s="299" t="s">
        <v>1433</v>
      </c>
      <c r="J111" s="299">
        <v>50</v>
      </c>
      <c r="K111" s="313"/>
    </row>
    <row r="112" s="1" customFormat="1" ht="15" customHeight="1">
      <c r="B112" s="324"/>
      <c r="C112" s="299" t="s">
        <v>1456</v>
      </c>
      <c r="D112" s="299"/>
      <c r="E112" s="299"/>
      <c r="F112" s="322" t="s">
        <v>1437</v>
      </c>
      <c r="G112" s="299"/>
      <c r="H112" s="299" t="s">
        <v>1471</v>
      </c>
      <c r="I112" s="299" t="s">
        <v>1433</v>
      </c>
      <c r="J112" s="299">
        <v>50</v>
      </c>
      <c r="K112" s="313"/>
    </row>
    <row r="113" s="1" customFormat="1" ht="15" customHeight="1">
      <c r="B113" s="324"/>
      <c r="C113" s="299" t="s">
        <v>57</v>
      </c>
      <c r="D113" s="299"/>
      <c r="E113" s="299"/>
      <c r="F113" s="322" t="s">
        <v>1431</v>
      </c>
      <c r="G113" s="299"/>
      <c r="H113" s="299" t="s">
        <v>1472</v>
      </c>
      <c r="I113" s="299" t="s">
        <v>1433</v>
      </c>
      <c r="J113" s="299">
        <v>20</v>
      </c>
      <c r="K113" s="313"/>
    </row>
    <row r="114" s="1" customFormat="1" ht="15" customHeight="1">
      <c r="B114" s="324"/>
      <c r="C114" s="299" t="s">
        <v>1473</v>
      </c>
      <c r="D114" s="299"/>
      <c r="E114" s="299"/>
      <c r="F114" s="322" t="s">
        <v>1431</v>
      </c>
      <c r="G114" s="299"/>
      <c r="H114" s="299" t="s">
        <v>1474</v>
      </c>
      <c r="I114" s="299" t="s">
        <v>1433</v>
      </c>
      <c r="J114" s="299">
        <v>120</v>
      </c>
      <c r="K114" s="313"/>
    </row>
    <row r="115" s="1" customFormat="1" ht="15" customHeight="1">
      <c r="B115" s="324"/>
      <c r="C115" s="299" t="s">
        <v>42</v>
      </c>
      <c r="D115" s="299"/>
      <c r="E115" s="299"/>
      <c r="F115" s="322" t="s">
        <v>1431</v>
      </c>
      <c r="G115" s="299"/>
      <c r="H115" s="299" t="s">
        <v>1475</v>
      </c>
      <c r="I115" s="299" t="s">
        <v>1466</v>
      </c>
      <c r="J115" s="299"/>
      <c r="K115" s="313"/>
    </row>
    <row r="116" s="1" customFormat="1" ht="15" customHeight="1">
      <c r="B116" s="324"/>
      <c r="C116" s="299" t="s">
        <v>52</v>
      </c>
      <c r="D116" s="299"/>
      <c r="E116" s="299"/>
      <c r="F116" s="322" t="s">
        <v>1431</v>
      </c>
      <c r="G116" s="299"/>
      <c r="H116" s="299" t="s">
        <v>1476</v>
      </c>
      <c r="I116" s="299" t="s">
        <v>1466</v>
      </c>
      <c r="J116" s="299"/>
      <c r="K116" s="313"/>
    </row>
    <row r="117" s="1" customFormat="1" ht="15" customHeight="1">
      <c r="B117" s="324"/>
      <c r="C117" s="299" t="s">
        <v>61</v>
      </c>
      <c r="D117" s="299"/>
      <c r="E117" s="299"/>
      <c r="F117" s="322" t="s">
        <v>1431</v>
      </c>
      <c r="G117" s="299"/>
      <c r="H117" s="299" t="s">
        <v>1477</v>
      </c>
      <c r="I117" s="299" t="s">
        <v>1478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1479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1425</v>
      </c>
      <c r="D123" s="314"/>
      <c r="E123" s="314"/>
      <c r="F123" s="314" t="s">
        <v>1426</v>
      </c>
      <c r="G123" s="315"/>
      <c r="H123" s="314" t="s">
        <v>58</v>
      </c>
      <c r="I123" s="314" t="s">
        <v>61</v>
      </c>
      <c r="J123" s="314" t="s">
        <v>1427</v>
      </c>
      <c r="K123" s="343"/>
    </row>
    <row r="124" s="1" customFormat="1" ht="17.25" customHeight="1">
      <c r="B124" s="342"/>
      <c r="C124" s="316" t="s">
        <v>1428</v>
      </c>
      <c r="D124" s="316"/>
      <c r="E124" s="316"/>
      <c r="F124" s="317" t="s">
        <v>1429</v>
      </c>
      <c r="G124" s="318"/>
      <c r="H124" s="316"/>
      <c r="I124" s="316"/>
      <c r="J124" s="316" t="s">
        <v>1430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1434</v>
      </c>
      <c r="D126" s="321"/>
      <c r="E126" s="321"/>
      <c r="F126" s="322" t="s">
        <v>1431</v>
      </c>
      <c r="G126" s="299"/>
      <c r="H126" s="299" t="s">
        <v>1471</v>
      </c>
      <c r="I126" s="299" t="s">
        <v>1433</v>
      </c>
      <c r="J126" s="299">
        <v>120</v>
      </c>
      <c r="K126" s="347"/>
    </row>
    <row r="127" s="1" customFormat="1" ht="15" customHeight="1">
      <c r="B127" s="344"/>
      <c r="C127" s="299" t="s">
        <v>1480</v>
      </c>
      <c r="D127" s="299"/>
      <c r="E127" s="299"/>
      <c r="F127" s="322" t="s">
        <v>1431</v>
      </c>
      <c r="G127" s="299"/>
      <c r="H127" s="299" t="s">
        <v>1481</v>
      </c>
      <c r="I127" s="299" t="s">
        <v>1433</v>
      </c>
      <c r="J127" s="299" t="s">
        <v>1482</v>
      </c>
      <c r="K127" s="347"/>
    </row>
    <row r="128" s="1" customFormat="1" ht="15" customHeight="1">
      <c r="B128" s="344"/>
      <c r="C128" s="299" t="s">
        <v>1379</v>
      </c>
      <c r="D128" s="299"/>
      <c r="E128" s="299"/>
      <c r="F128" s="322" t="s">
        <v>1431</v>
      </c>
      <c r="G128" s="299"/>
      <c r="H128" s="299" t="s">
        <v>1483</v>
      </c>
      <c r="I128" s="299" t="s">
        <v>1433</v>
      </c>
      <c r="J128" s="299" t="s">
        <v>1482</v>
      </c>
      <c r="K128" s="347"/>
    </row>
    <row r="129" s="1" customFormat="1" ht="15" customHeight="1">
      <c r="B129" s="344"/>
      <c r="C129" s="299" t="s">
        <v>1442</v>
      </c>
      <c r="D129" s="299"/>
      <c r="E129" s="299"/>
      <c r="F129" s="322" t="s">
        <v>1437</v>
      </c>
      <c r="G129" s="299"/>
      <c r="H129" s="299" t="s">
        <v>1443</v>
      </c>
      <c r="I129" s="299" t="s">
        <v>1433</v>
      </c>
      <c r="J129" s="299">
        <v>15</v>
      </c>
      <c r="K129" s="347"/>
    </row>
    <row r="130" s="1" customFormat="1" ht="15" customHeight="1">
      <c r="B130" s="344"/>
      <c r="C130" s="325" t="s">
        <v>1444</v>
      </c>
      <c r="D130" s="325"/>
      <c r="E130" s="325"/>
      <c r="F130" s="326" t="s">
        <v>1437</v>
      </c>
      <c r="G130" s="325"/>
      <c r="H130" s="325" t="s">
        <v>1445</v>
      </c>
      <c r="I130" s="325" t="s">
        <v>1433</v>
      </c>
      <c r="J130" s="325">
        <v>15</v>
      </c>
      <c r="K130" s="347"/>
    </row>
    <row r="131" s="1" customFormat="1" ht="15" customHeight="1">
      <c r="B131" s="344"/>
      <c r="C131" s="325" t="s">
        <v>1446</v>
      </c>
      <c r="D131" s="325"/>
      <c r="E131" s="325"/>
      <c r="F131" s="326" t="s">
        <v>1437</v>
      </c>
      <c r="G131" s="325"/>
      <c r="H131" s="325" t="s">
        <v>1447</v>
      </c>
      <c r="I131" s="325" t="s">
        <v>1433</v>
      </c>
      <c r="J131" s="325">
        <v>20</v>
      </c>
      <c r="K131" s="347"/>
    </row>
    <row r="132" s="1" customFormat="1" ht="15" customHeight="1">
      <c r="B132" s="344"/>
      <c r="C132" s="325" t="s">
        <v>1448</v>
      </c>
      <c r="D132" s="325"/>
      <c r="E132" s="325"/>
      <c r="F132" s="326" t="s">
        <v>1437</v>
      </c>
      <c r="G132" s="325"/>
      <c r="H132" s="325" t="s">
        <v>1449</v>
      </c>
      <c r="I132" s="325" t="s">
        <v>1433</v>
      </c>
      <c r="J132" s="325">
        <v>20</v>
      </c>
      <c r="K132" s="347"/>
    </row>
    <row r="133" s="1" customFormat="1" ht="15" customHeight="1">
      <c r="B133" s="344"/>
      <c r="C133" s="299" t="s">
        <v>1436</v>
      </c>
      <c r="D133" s="299"/>
      <c r="E133" s="299"/>
      <c r="F133" s="322" t="s">
        <v>1437</v>
      </c>
      <c r="G133" s="299"/>
      <c r="H133" s="299" t="s">
        <v>1471</v>
      </c>
      <c r="I133" s="299" t="s">
        <v>1433</v>
      </c>
      <c r="J133" s="299">
        <v>50</v>
      </c>
      <c r="K133" s="347"/>
    </row>
    <row r="134" s="1" customFormat="1" ht="15" customHeight="1">
      <c r="B134" s="344"/>
      <c r="C134" s="299" t="s">
        <v>1450</v>
      </c>
      <c r="D134" s="299"/>
      <c r="E134" s="299"/>
      <c r="F134" s="322" t="s">
        <v>1437</v>
      </c>
      <c r="G134" s="299"/>
      <c r="H134" s="299" t="s">
        <v>1471</v>
      </c>
      <c r="I134" s="299" t="s">
        <v>1433</v>
      </c>
      <c r="J134" s="299">
        <v>50</v>
      </c>
      <c r="K134" s="347"/>
    </row>
    <row r="135" s="1" customFormat="1" ht="15" customHeight="1">
      <c r="B135" s="344"/>
      <c r="C135" s="299" t="s">
        <v>1456</v>
      </c>
      <c r="D135" s="299"/>
      <c r="E135" s="299"/>
      <c r="F135" s="322" t="s">
        <v>1437</v>
      </c>
      <c r="G135" s="299"/>
      <c r="H135" s="299" t="s">
        <v>1471</v>
      </c>
      <c r="I135" s="299" t="s">
        <v>1433</v>
      </c>
      <c r="J135" s="299">
        <v>50</v>
      </c>
      <c r="K135" s="347"/>
    </row>
    <row r="136" s="1" customFormat="1" ht="15" customHeight="1">
      <c r="B136" s="344"/>
      <c r="C136" s="299" t="s">
        <v>1458</v>
      </c>
      <c r="D136" s="299"/>
      <c r="E136" s="299"/>
      <c r="F136" s="322" t="s">
        <v>1437</v>
      </c>
      <c r="G136" s="299"/>
      <c r="H136" s="299" t="s">
        <v>1471</v>
      </c>
      <c r="I136" s="299" t="s">
        <v>1433</v>
      </c>
      <c r="J136" s="299">
        <v>50</v>
      </c>
      <c r="K136" s="347"/>
    </row>
    <row r="137" s="1" customFormat="1" ht="15" customHeight="1">
      <c r="B137" s="344"/>
      <c r="C137" s="299" t="s">
        <v>1459</v>
      </c>
      <c r="D137" s="299"/>
      <c r="E137" s="299"/>
      <c r="F137" s="322" t="s">
        <v>1437</v>
      </c>
      <c r="G137" s="299"/>
      <c r="H137" s="299" t="s">
        <v>1484</v>
      </c>
      <c r="I137" s="299" t="s">
        <v>1433</v>
      </c>
      <c r="J137" s="299">
        <v>255</v>
      </c>
      <c r="K137" s="347"/>
    </row>
    <row r="138" s="1" customFormat="1" ht="15" customHeight="1">
      <c r="B138" s="344"/>
      <c r="C138" s="299" t="s">
        <v>1461</v>
      </c>
      <c r="D138" s="299"/>
      <c r="E138" s="299"/>
      <c r="F138" s="322" t="s">
        <v>1431</v>
      </c>
      <c r="G138" s="299"/>
      <c r="H138" s="299" t="s">
        <v>1485</v>
      </c>
      <c r="I138" s="299" t="s">
        <v>1463</v>
      </c>
      <c r="J138" s="299"/>
      <c r="K138" s="347"/>
    </row>
    <row r="139" s="1" customFormat="1" ht="15" customHeight="1">
      <c r="B139" s="344"/>
      <c r="C139" s="299" t="s">
        <v>1464</v>
      </c>
      <c r="D139" s="299"/>
      <c r="E139" s="299"/>
      <c r="F139" s="322" t="s">
        <v>1431</v>
      </c>
      <c r="G139" s="299"/>
      <c r="H139" s="299" t="s">
        <v>1486</v>
      </c>
      <c r="I139" s="299" t="s">
        <v>1466</v>
      </c>
      <c r="J139" s="299"/>
      <c r="K139" s="347"/>
    </row>
    <row r="140" s="1" customFormat="1" ht="15" customHeight="1">
      <c r="B140" s="344"/>
      <c r="C140" s="299" t="s">
        <v>1467</v>
      </c>
      <c r="D140" s="299"/>
      <c r="E140" s="299"/>
      <c r="F140" s="322" t="s">
        <v>1431</v>
      </c>
      <c r="G140" s="299"/>
      <c r="H140" s="299" t="s">
        <v>1467</v>
      </c>
      <c r="I140" s="299" t="s">
        <v>1466</v>
      </c>
      <c r="J140" s="299"/>
      <c r="K140" s="347"/>
    </row>
    <row r="141" s="1" customFormat="1" ht="15" customHeight="1">
      <c r="B141" s="344"/>
      <c r="C141" s="299" t="s">
        <v>42</v>
      </c>
      <c r="D141" s="299"/>
      <c r="E141" s="299"/>
      <c r="F141" s="322" t="s">
        <v>1431</v>
      </c>
      <c r="G141" s="299"/>
      <c r="H141" s="299" t="s">
        <v>1487</v>
      </c>
      <c r="I141" s="299" t="s">
        <v>1466</v>
      </c>
      <c r="J141" s="299"/>
      <c r="K141" s="347"/>
    </row>
    <row r="142" s="1" customFormat="1" ht="15" customHeight="1">
      <c r="B142" s="344"/>
      <c r="C142" s="299" t="s">
        <v>1488</v>
      </c>
      <c r="D142" s="299"/>
      <c r="E142" s="299"/>
      <c r="F142" s="322" t="s">
        <v>1431</v>
      </c>
      <c r="G142" s="299"/>
      <c r="H142" s="299" t="s">
        <v>1489</v>
      </c>
      <c r="I142" s="299" t="s">
        <v>1466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1490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1425</v>
      </c>
      <c r="D148" s="314"/>
      <c r="E148" s="314"/>
      <c r="F148" s="314" t="s">
        <v>1426</v>
      </c>
      <c r="G148" s="315"/>
      <c r="H148" s="314" t="s">
        <v>58</v>
      </c>
      <c r="I148" s="314" t="s">
        <v>61</v>
      </c>
      <c r="J148" s="314" t="s">
        <v>1427</v>
      </c>
      <c r="K148" s="313"/>
    </row>
    <row r="149" s="1" customFormat="1" ht="17.25" customHeight="1">
      <c r="B149" s="311"/>
      <c r="C149" s="316" t="s">
        <v>1428</v>
      </c>
      <c r="D149" s="316"/>
      <c r="E149" s="316"/>
      <c r="F149" s="317" t="s">
        <v>1429</v>
      </c>
      <c r="G149" s="318"/>
      <c r="H149" s="316"/>
      <c r="I149" s="316"/>
      <c r="J149" s="316" t="s">
        <v>1430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1434</v>
      </c>
      <c r="D151" s="299"/>
      <c r="E151" s="299"/>
      <c r="F151" s="352" t="s">
        <v>1431</v>
      </c>
      <c r="G151" s="299"/>
      <c r="H151" s="351" t="s">
        <v>1471</v>
      </c>
      <c r="I151" s="351" t="s">
        <v>1433</v>
      </c>
      <c r="J151" s="351">
        <v>120</v>
      </c>
      <c r="K151" s="347"/>
    </row>
    <row r="152" s="1" customFormat="1" ht="15" customHeight="1">
      <c r="B152" s="324"/>
      <c r="C152" s="351" t="s">
        <v>1480</v>
      </c>
      <c r="D152" s="299"/>
      <c r="E152" s="299"/>
      <c r="F152" s="352" t="s">
        <v>1431</v>
      </c>
      <c r="G152" s="299"/>
      <c r="H152" s="351" t="s">
        <v>1491</v>
      </c>
      <c r="I152" s="351" t="s">
        <v>1433</v>
      </c>
      <c r="J152" s="351" t="s">
        <v>1482</v>
      </c>
      <c r="K152" s="347"/>
    </row>
    <row r="153" s="1" customFormat="1" ht="15" customHeight="1">
      <c r="B153" s="324"/>
      <c r="C153" s="351" t="s">
        <v>1379</v>
      </c>
      <c r="D153" s="299"/>
      <c r="E153" s="299"/>
      <c r="F153" s="352" t="s">
        <v>1431</v>
      </c>
      <c r="G153" s="299"/>
      <c r="H153" s="351" t="s">
        <v>1492</v>
      </c>
      <c r="I153" s="351" t="s">
        <v>1433</v>
      </c>
      <c r="J153" s="351" t="s">
        <v>1482</v>
      </c>
      <c r="K153" s="347"/>
    </row>
    <row r="154" s="1" customFormat="1" ht="15" customHeight="1">
      <c r="B154" s="324"/>
      <c r="C154" s="351" t="s">
        <v>1436</v>
      </c>
      <c r="D154" s="299"/>
      <c r="E154" s="299"/>
      <c r="F154" s="352" t="s">
        <v>1437</v>
      </c>
      <c r="G154" s="299"/>
      <c r="H154" s="351" t="s">
        <v>1471</v>
      </c>
      <c r="I154" s="351" t="s">
        <v>1433</v>
      </c>
      <c r="J154" s="351">
        <v>50</v>
      </c>
      <c r="K154" s="347"/>
    </row>
    <row r="155" s="1" customFormat="1" ht="15" customHeight="1">
      <c r="B155" s="324"/>
      <c r="C155" s="351" t="s">
        <v>1439</v>
      </c>
      <c r="D155" s="299"/>
      <c r="E155" s="299"/>
      <c r="F155" s="352" t="s">
        <v>1431</v>
      </c>
      <c r="G155" s="299"/>
      <c r="H155" s="351" t="s">
        <v>1471</v>
      </c>
      <c r="I155" s="351" t="s">
        <v>1441</v>
      </c>
      <c r="J155" s="351"/>
      <c r="K155" s="347"/>
    </row>
    <row r="156" s="1" customFormat="1" ht="15" customHeight="1">
      <c r="B156" s="324"/>
      <c r="C156" s="351" t="s">
        <v>1450</v>
      </c>
      <c r="D156" s="299"/>
      <c r="E156" s="299"/>
      <c r="F156" s="352" t="s">
        <v>1437</v>
      </c>
      <c r="G156" s="299"/>
      <c r="H156" s="351" t="s">
        <v>1471</v>
      </c>
      <c r="I156" s="351" t="s">
        <v>1433</v>
      </c>
      <c r="J156" s="351">
        <v>50</v>
      </c>
      <c r="K156" s="347"/>
    </row>
    <row r="157" s="1" customFormat="1" ht="15" customHeight="1">
      <c r="B157" s="324"/>
      <c r="C157" s="351" t="s">
        <v>1458</v>
      </c>
      <c r="D157" s="299"/>
      <c r="E157" s="299"/>
      <c r="F157" s="352" t="s">
        <v>1437</v>
      </c>
      <c r="G157" s="299"/>
      <c r="H157" s="351" t="s">
        <v>1471</v>
      </c>
      <c r="I157" s="351" t="s">
        <v>1433</v>
      </c>
      <c r="J157" s="351">
        <v>50</v>
      </c>
      <c r="K157" s="347"/>
    </row>
    <row r="158" s="1" customFormat="1" ht="15" customHeight="1">
      <c r="B158" s="324"/>
      <c r="C158" s="351" t="s">
        <v>1456</v>
      </c>
      <c r="D158" s="299"/>
      <c r="E158" s="299"/>
      <c r="F158" s="352" t="s">
        <v>1437</v>
      </c>
      <c r="G158" s="299"/>
      <c r="H158" s="351" t="s">
        <v>1471</v>
      </c>
      <c r="I158" s="351" t="s">
        <v>1433</v>
      </c>
      <c r="J158" s="351">
        <v>50</v>
      </c>
      <c r="K158" s="347"/>
    </row>
    <row r="159" s="1" customFormat="1" ht="15" customHeight="1">
      <c r="B159" s="324"/>
      <c r="C159" s="351" t="s">
        <v>110</v>
      </c>
      <c r="D159" s="299"/>
      <c r="E159" s="299"/>
      <c r="F159" s="352" t="s">
        <v>1431</v>
      </c>
      <c r="G159" s="299"/>
      <c r="H159" s="351" t="s">
        <v>1493</v>
      </c>
      <c r="I159" s="351" t="s">
        <v>1433</v>
      </c>
      <c r="J159" s="351" t="s">
        <v>1494</v>
      </c>
      <c r="K159" s="347"/>
    </row>
    <row r="160" s="1" customFormat="1" ht="15" customHeight="1">
      <c r="B160" s="324"/>
      <c r="C160" s="351" t="s">
        <v>1495</v>
      </c>
      <c r="D160" s="299"/>
      <c r="E160" s="299"/>
      <c r="F160" s="352" t="s">
        <v>1431</v>
      </c>
      <c r="G160" s="299"/>
      <c r="H160" s="351" t="s">
        <v>1496</v>
      </c>
      <c r="I160" s="351" t="s">
        <v>1466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1497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1425</v>
      </c>
      <c r="D166" s="314"/>
      <c r="E166" s="314"/>
      <c r="F166" s="314" t="s">
        <v>1426</v>
      </c>
      <c r="G166" s="356"/>
      <c r="H166" s="357" t="s">
        <v>58</v>
      </c>
      <c r="I166" s="357" t="s">
        <v>61</v>
      </c>
      <c r="J166" s="314" t="s">
        <v>1427</v>
      </c>
      <c r="K166" s="291"/>
    </row>
    <row r="167" s="1" customFormat="1" ht="17.25" customHeight="1">
      <c r="B167" s="292"/>
      <c r="C167" s="316" t="s">
        <v>1428</v>
      </c>
      <c r="D167" s="316"/>
      <c r="E167" s="316"/>
      <c r="F167" s="317" t="s">
        <v>1429</v>
      </c>
      <c r="G167" s="358"/>
      <c r="H167" s="359"/>
      <c r="I167" s="359"/>
      <c r="J167" s="316" t="s">
        <v>1430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1434</v>
      </c>
      <c r="D169" s="299"/>
      <c r="E169" s="299"/>
      <c r="F169" s="322" t="s">
        <v>1431</v>
      </c>
      <c r="G169" s="299"/>
      <c r="H169" s="299" t="s">
        <v>1471</v>
      </c>
      <c r="I169" s="299" t="s">
        <v>1433</v>
      </c>
      <c r="J169" s="299">
        <v>120</v>
      </c>
      <c r="K169" s="347"/>
    </row>
    <row r="170" s="1" customFormat="1" ht="15" customHeight="1">
      <c r="B170" s="324"/>
      <c r="C170" s="299" t="s">
        <v>1480</v>
      </c>
      <c r="D170" s="299"/>
      <c r="E170" s="299"/>
      <c r="F170" s="322" t="s">
        <v>1431</v>
      </c>
      <c r="G170" s="299"/>
      <c r="H170" s="299" t="s">
        <v>1481</v>
      </c>
      <c r="I170" s="299" t="s">
        <v>1433</v>
      </c>
      <c r="J170" s="299" t="s">
        <v>1482</v>
      </c>
      <c r="K170" s="347"/>
    </row>
    <row r="171" s="1" customFormat="1" ht="15" customHeight="1">
      <c r="B171" s="324"/>
      <c r="C171" s="299" t="s">
        <v>1379</v>
      </c>
      <c r="D171" s="299"/>
      <c r="E171" s="299"/>
      <c r="F171" s="322" t="s">
        <v>1431</v>
      </c>
      <c r="G171" s="299"/>
      <c r="H171" s="299" t="s">
        <v>1498</v>
      </c>
      <c r="I171" s="299" t="s">
        <v>1433</v>
      </c>
      <c r="J171" s="299" t="s">
        <v>1482</v>
      </c>
      <c r="K171" s="347"/>
    </row>
    <row r="172" s="1" customFormat="1" ht="15" customHeight="1">
      <c r="B172" s="324"/>
      <c r="C172" s="299" t="s">
        <v>1436</v>
      </c>
      <c r="D172" s="299"/>
      <c r="E172" s="299"/>
      <c r="F172" s="322" t="s">
        <v>1437</v>
      </c>
      <c r="G172" s="299"/>
      <c r="H172" s="299" t="s">
        <v>1498</v>
      </c>
      <c r="I172" s="299" t="s">
        <v>1433</v>
      </c>
      <c r="J172" s="299">
        <v>50</v>
      </c>
      <c r="K172" s="347"/>
    </row>
    <row r="173" s="1" customFormat="1" ht="15" customHeight="1">
      <c r="B173" s="324"/>
      <c r="C173" s="299" t="s">
        <v>1439</v>
      </c>
      <c r="D173" s="299"/>
      <c r="E173" s="299"/>
      <c r="F173" s="322" t="s">
        <v>1431</v>
      </c>
      <c r="G173" s="299"/>
      <c r="H173" s="299" t="s">
        <v>1498</v>
      </c>
      <c r="I173" s="299" t="s">
        <v>1441</v>
      </c>
      <c r="J173" s="299"/>
      <c r="K173" s="347"/>
    </row>
    <row r="174" s="1" customFormat="1" ht="15" customHeight="1">
      <c r="B174" s="324"/>
      <c r="C174" s="299" t="s">
        <v>1450</v>
      </c>
      <c r="D174" s="299"/>
      <c r="E174" s="299"/>
      <c r="F174" s="322" t="s">
        <v>1437</v>
      </c>
      <c r="G174" s="299"/>
      <c r="H174" s="299" t="s">
        <v>1498</v>
      </c>
      <c r="I174" s="299" t="s">
        <v>1433</v>
      </c>
      <c r="J174" s="299">
        <v>50</v>
      </c>
      <c r="K174" s="347"/>
    </row>
    <row r="175" s="1" customFormat="1" ht="15" customHeight="1">
      <c r="B175" s="324"/>
      <c r="C175" s="299" t="s">
        <v>1458</v>
      </c>
      <c r="D175" s="299"/>
      <c r="E175" s="299"/>
      <c r="F175" s="322" t="s">
        <v>1437</v>
      </c>
      <c r="G175" s="299"/>
      <c r="H175" s="299" t="s">
        <v>1498</v>
      </c>
      <c r="I175" s="299" t="s">
        <v>1433</v>
      </c>
      <c r="J175" s="299">
        <v>50</v>
      </c>
      <c r="K175" s="347"/>
    </row>
    <row r="176" s="1" customFormat="1" ht="15" customHeight="1">
      <c r="B176" s="324"/>
      <c r="C176" s="299" t="s">
        <v>1456</v>
      </c>
      <c r="D176" s="299"/>
      <c r="E176" s="299"/>
      <c r="F176" s="322" t="s">
        <v>1437</v>
      </c>
      <c r="G176" s="299"/>
      <c r="H176" s="299" t="s">
        <v>1498</v>
      </c>
      <c r="I176" s="299" t="s">
        <v>1433</v>
      </c>
      <c r="J176" s="299">
        <v>50</v>
      </c>
      <c r="K176" s="347"/>
    </row>
    <row r="177" s="1" customFormat="1" ht="15" customHeight="1">
      <c r="B177" s="324"/>
      <c r="C177" s="299" t="s">
        <v>125</v>
      </c>
      <c r="D177" s="299"/>
      <c r="E177" s="299"/>
      <c r="F177" s="322" t="s">
        <v>1431</v>
      </c>
      <c r="G177" s="299"/>
      <c r="H177" s="299" t="s">
        <v>1499</v>
      </c>
      <c r="I177" s="299" t="s">
        <v>1500</v>
      </c>
      <c r="J177" s="299"/>
      <c r="K177" s="347"/>
    </row>
    <row r="178" s="1" customFormat="1" ht="15" customHeight="1">
      <c r="B178" s="324"/>
      <c r="C178" s="299" t="s">
        <v>61</v>
      </c>
      <c r="D178" s="299"/>
      <c r="E178" s="299"/>
      <c r="F178" s="322" t="s">
        <v>1431</v>
      </c>
      <c r="G178" s="299"/>
      <c r="H178" s="299" t="s">
        <v>1501</v>
      </c>
      <c r="I178" s="299" t="s">
        <v>1502</v>
      </c>
      <c r="J178" s="299">
        <v>1</v>
      </c>
      <c r="K178" s="347"/>
    </row>
    <row r="179" s="1" customFormat="1" ht="15" customHeight="1">
      <c r="B179" s="324"/>
      <c r="C179" s="299" t="s">
        <v>57</v>
      </c>
      <c r="D179" s="299"/>
      <c r="E179" s="299"/>
      <c r="F179" s="322" t="s">
        <v>1431</v>
      </c>
      <c r="G179" s="299"/>
      <c r="H179" s="299" t="s">
        <v>1503</v>
      </c>
      <c r="I179" s="299" t="s">
        <v>1433</v>
      </c>
      <c r="J179" s="299">
        <v>20</v>
      </c>
      <c r="K179" s="347"/>
    </row>
    <row r="180" s="1" customFormat="1" ht="15" customHeight="1">
      <c r="B180" s="324"/>
      <c r="C180" s="299" t="s">
        <v>58</v>
      </c>
      <c r="D180" s="299"/>
      <c r="E180" s="299"/>
      <c r="F180" s="322" t="s">
        <v>1431</v>
      </c>
      <c r="G180" s="299"/>
      <c r="H180" s="299" t="s">
        <v>1504</v>
      </c>
      <c r="I180" s="299" t="s">
        <v>1433</v>
      </c>
      <c r="J180" s="299">
        <v>255</v>
      </c>
      <c r="K180" s="347"/>
    </row>
    <row r="181" s="1" customFormat="1" ht="15" customHeight="1">
      <c r="B181" s="324"/>
      <c r="C181" s="299" t="s">
        <v>126</v>
      </c>
      <c r="D181" s="299"/>
      <c r="E181" s="299"/>
      <c r="F181" s="322" t="s">
        <v>1431</v>
      </c>
      <c r="G181" s="299"/>
      <c r="H181" s="299" t="s">
        <v>1395</v>
      </c>
      <c r="I181" s="299" t="s">
        <v>1433</v>
      </c>
      <c r="J181" s="299">
        <v>10</v>
      </c>
      <c r="K181" s="347"/>
    </row>
    <row r="182" s="1" customFormat="1" ht="15" customHeight="1">
      <c r="B182" s="324"/>
      <c r="C182" s="299" t="s">
        <v>127</v>
      </c>
      <c r="D182" s="299"/>
      <c r="E182" s="299"/>
      <c r="F182" s="322" t="s">
        <v>1431</v>
      </c>
      <c r="G182" s="299"/>
      <c r="H182" s="299" t="s">
        <v>1505</v>
      </c>
      <c r="I182" s="299" t="s">
        <v>1466</v>
      </c>
      <c r="J182" s="299"/>
      <c r="K182" s="347"/>
    </row>
    <row r="183" s="1" customFormat="1" ht="15" customHeight="1">
      <c r="B183" s="324"/>
      <c r="C183" s="299" t="s">
        <v>1506</v>
      </c>
      <c r="D183" s="299"/>
      <c r="E183" s="299"/>
      <c r="F183" s="322" t="s">
        <v>1431</v>
      </c>
      <c r="G183" s="299"/>
      <c r="H183" s="299" t="s">
        <v>1507</v>
      </c>
      <c r="I183" s="299" t="s">
        <v>1466</v>
      </c>
      <c r="J183" s="299"/>
      <c r="K183" s="347"/>
    </row>
    <row r="184" s="1" customFormat="1" ht="15" customHeight="1">
      <c r="B184" s="324"/>
      <c r="C184" s="299" t="s">
        <v>1495</v>
      </c>
      <c r="D184" s="299"/>
      <c r="E184" s="299"/>
      <c r="F184" s="322" t="s">
        <v>1431</v>
      </c>
      <c r="G184" s="299"/>
      <c r="H184" s="299" t="s">
        <v>1508</v>
      </c>
      <c r="I184" s="299" t="s">
        <v>1466</v>
      </c>
      <c r="J184" s="299"/>
      <c r="K184" s="347"/>
    </row>
    <row r="185" s="1" customFormat="1" ht="15" customHeight="1">
      <c r="B185" s="324"/>
      <c r="C185" s="299" t="s">
        <v>129</v>
      </c>
      <c r="D185" s="299"/>
      <c r="E185" s="299"/>
      <c r="F185" s="322" t="s">
        <v>1437</v>
      </c>
      <c r="G185" s="299"/>
      <c r="H185" s="299" t="s">
        <v>1509</v>
      </c>
      <c r="I185" s="299" t="s">
        <v>1433</v>
      </c>
      <c r="J185" s="299">
        <v>50</v>
      </c>
      <c r="K185" s="347"/>
    </row>
    <row r="186" s="1" customFormat="1" ht="15" customHeight="1">
      <c r="B186" s="324"/>
      <c r="C186" s="299" t="s">
        <v>1510</v>
      </c>
      <c r="D186" s="299"/>
      <c r="E186" s="299"/>
      <c r="F186" s="322" t="s">
        <v>1437</v>
      </c>
      <c r="G186" s="299"/>
      <c r="H186" s="299" t="s">
        <v>1511</v>
      </c>
      <c r="I186" s="299" t="s">
        <v>1512</v>
      </c>
      <c r="J186" s="299"/>
      <c r="K186" s="347"/>
    </row>
    <row r="187" s="1" customFormat="1" ht="15" customHeight="1">
      <c r="B187" s="324"/>
      <c r="C187" s="299" t="s">
        <v>1513</v>
      </c>
      <c r="D187" s="299"/>
      <c r="E187" s="299"/>
      <c r="F187" s="322" t="s">
        <v>1437</v>
      </c>
      <c r="G187" s="299"/>
      <c r="H187" s="299" t="s">
        <v>1514</v>
      </c>
      <c r="I187" s="299" t="s">
        <v>1512</v>
      </c>
      <c r="J187" s="299"/>
      <c r="K187" s="347"/>
    </row>
    <row r="188" s="1" customFormat="1" ht="15" customHeight="1">
      <c r="B188" s="324"/>
      <c r="C188" s="299" t="s">
        <v>1515</v>
      </c>
      <c r="D188" s="299"/>
      <c r="E188" s="299"/>
      <c r="F188" s="322" t="s">
        <v>1437</v>
      </c>
      <c r="G188" s="299"/>
      <c r="H188" s="299" t="s">
        <v>1516</v>
      </c>
      <c r="I188" s="299" t="s">
        <v>1512</v>
      </c>
      <c r="J188" s="299"/>
      <c r="K188" s="347"/>
    </row>
    <row r="189" s="1" customFormat="1" ht="15" customHeight="1">
      <c r="B189" s="324"/>
      <c r="C189" s="360" t="s">
        <v>1517</v>
      </c>
      <c r="D189" s="299"/>
      <c r="E189" s="299"/>
      <c r="F189" s="322" t="s">
        <v>1437</v>
      </c>
      <c r="G189" s="299"/>
      <c r="H189" s="299" t="s">
        <v>1518</v>
      </c>
      <c r="I189" s="299" t="s">
        <v>1519</v>
      </c>
      <c r="J189" s="361" t="s">
        <v>1520</v>
      </c>
      <c r="K189" s="347"/>
    </row>
    <row r="190" s="1" customFormat="1" ht="15" customHeight="1">
      <c r="B190" s="324"/>
      <c r="C190" s="360" t="s">
        <v>46</v>
      </c>
      <c r="D190" s="299"/>
      <c r="E190" s="299"/>
      <c r="F190" s="322" t="s">
        <v>1431</v>
      </c>
      <c r="G190" s="299"/>
      <c r="H190" s="296" t="s">
        <v>1521</v>
      </c>
      <c r="I190" s="299" t="s">
        <v>1522</v>
      </c>
      <c r="J190" s="299"/>
      <c r="K190" s="347"/>
    </row>
    <row r="191" s="1" customFormat="1" ht="15" customHeight="1">
      <c r="B191" s="324"/>
      <c r="C191" s="360" t="s">
        <v>1523</v>
      </c>
      <c r="D191" s="299"/>
      <c r="E191" s="299"/>
      <c r="F191" s="322" t="s">
        <v>1431</v>
      </c>
      <c r="G191" s="299"/>
      <c r="H191" s="299" t="s">
        <v>1524</v>
      </c>
      <c r="I191" s="299" t="s">
        <v>1466</v>
      </c>
      <c r="J191" s="299"/>
      <c r="K191" s="347"/>
    </row>
    <row r="192" s="1" customFormat="1" ht="15" customHeight="1">
      <c r="B192" s="324"/>
      <c r="C192" s="360" t="s">
        <v>1525</v>
      </c>
      <c r="D192" s="299"/>
      <c r="E192" s="299"/>
      <c r="F192" s="322" t="s">
        <v>1431</v>
      </c>
      <c r="G192" s="299"/>
      <c r="H192" s="299" t="s">
        <v>1526</v>
      </c>
      <c r="I192" s="299" t="s">
        <v>1466</v>
      </c>
      <c r="J192" s="299"/>
      <c r="K192" s="347"/>
    </row>
    <row r="193" s="1" customFormat="1" ht="15" customHeight="1">
      <c r="B193" s="324"/>
      <c r="C193" s="360" t="s">
        <v>1527</v>
      </c>
      <c r="D193" s="299"/>
      <c r="E193" s="299"/>
      <c r="F193" s="322" t="s">
        <v>1437</v>
      </c>
      <c r="G193" s="299"/>
      <c r="H193" s="299" t="s">
        <v>1528</v>
      </c>
      <c r="I193" s="299" t="s">
        <v>1466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1529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1530</v>
      </c>
      <c r="D200" s="363"/>
      <c r="E200" s="363"/>
      <c r="F200" s="363" t="s">
        <v>1531</v>
      </c>
      <c r="G200" s="364"/>
      <c r="H200" s="363" t="s">
        <v>1532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1522</v>
      </c>
      <c r="D202" s="299"/>
      <c r="E202" s="299"/>
      <c r="F202" s="322" t="s">
        <v>47</v>
      </c>
      <c r="G202" s="299"/>
      <c r="H202" s="299" t="s">
        <v>1533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48</v>
      </c>
      <c r="G203" s="299"/>
      <c r="H203" s="299" t="s">
        <v>1534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51</v>
      </c>
      <c r="G204" s="299"/>
      <c r="H204" s="299" t="s">
        <v>1535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49</v>
      </c>
      <c r="G205" s="299"/>
      <c r="H205" s="299" t="s">
        <v>1536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50</v>
      </c>
      <c r="G206" s="299"/>
      <c r="H206" s="299" t="s">
        <v>1537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1478</v>
      </c>
      <c r="D208" s="299"/>
      <c r="E208" s="299"/>
      <c r="F208" s="322" t="s">
        <v>84</v>
      </c>
      <c r="G208" s="299"/>
      <c r="H208" s="299" t="s">
        <v>1538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1373</v>
      </c>
      <c r="G209" s="299"/>
      <c r="H209" s="299" t="s">
        <v>1374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1371</v>
      </c>
      <c r="G210" s="299"/>
      <c r="H210" s="299" t="s">
        <v>1539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1375</v>
      </c>
      <c r="G211" s="360"/>
      <c r="H211" s="351" t="s">
        <v>1376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1377</v>
      </c>
      <c r="G212" s="360"/>
      <c r="H212" s="351" t="s">
        <v>1354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1502</v>
      </c>
      <c r="D214" s="299"/>
      <c r="E214" s="299"/>
      <c r="F214" s="322">
        <v>1</v>
      </c>
      <c r="G214" s="360"/>
      <c r="H214" s="351" t="s">
        <v>1540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1541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1542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1543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Nezbeda Javůrek</dc:creator>
  <cp:lastModifiedBy>Pavel Nezbeda Javůrek</cp:lastModifiedBy>
  <dcterms:created xsi:type="dcterms:W3CDTF">2020-11-13T13:33:16Z</dcterms:created>
  <dcterms:modified xsi:type="dcterms:W3CDTF">2020-11-13T13:33:25Z</dcterms:modified>
</cp:coreProperties>
</file>